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nstructiuni completare tabel 1" sheetId="1" r:id="rId1"/>
    <sheet name="TABEL 1 APARATURA" sheetId="2" r:id="rId2"/>
    <sheet name="TABEL APARATURA.1.1" sheetId="3" r:id="rId3"/>
    <sheet name="TABEL APARATURA 1.2" sheetId="4" r:id="rId4"/>
  </sheets>
  <externalReferences>
    <externalReference r:id="rId7"/>
  </externalReferences>
  <definedNames>
    <definedName name="_xlnm._FilterDatabase" localSheetId="1" hidden="1">'TABEL 1 APARATURA'!$A$7:$O$98</definedName>
    <definedName name="_mov1">'TABEL 1 APARATURA'!$Q$33</definedName>
    <definedName name="Bleau">'TABEL 1 APARATURA'!$Q$36:$R$38</definedName>
    <definedName name="Bleau1">'TABEL 1 APARATURA'!$Q$36:$Q$38</definedName>
    <definedName name="Cat_Pers">'[1]Nom'!$A$2:$A$20</definedName>
    <definedName name="Cat_Pers_Pct">'[1]Nom'!$A$2:$C$20</definedName>
    <definedName name="Categ">'[1]Nom'!$H$2:$H$18</definedName>
    <definedName name="Categ_Max">'[1]Nom'!$H$2:$K$18</definedName>
    <definedName name="Categ_Tip">'[1]Nom'!$J$20:$K$42</definedName>
    <definedName name="Corai">'TABEL 1 APARATURA'!$Q$57:$R$60</definedName>
    <definedName name="corai1">'TABEL 1 APARATURA'!$Q$57:$Q$60</definedName>
    <definedName name="Da_Nu">'[1]crit_resurse_tehnice_Vechi'!$AR$4:$AR$5</definedName>
    <definedName name="Data_Compl">'[1]Date Furnizor'!$C$2</definedName>
    <definedName name="Final">'[1]crit_resurse_tehnice_Vechi'!$BA$8:$BQ$24</definedName>
    <definedName name="Furn_Den">'[1]Date Furnizor'!$C$4</definedName>
    <definedName name="Furn_ReprLeg_Nume">'[1]Date Furnizor'!$C$6</definedName>
    <definedName name="Furn_ReprLeg_PreNume">'[1]Date Furnizor'!$C$7</definedName>
    <definedName name="Kaki">'TABEL 1 APARATURA'!$Q$54:$R$55</definedName>
    <definedName name="kaki1">'TABEL 1 APARATURA'!$Q$54:$Q$55</definedName>
    <definedName name="mov">'TABEL 1 APARATURA'!$Q$33:$R$33</definedName>
    <definedName name="Mustar">'TABEL 1 APARATURA'!$Q$16:$R$17</definedName>
    <definedName name="Mustar1">'TABEL 1 APARATURA'!$Q$16:$Q$17</definedName>
    <definedName name="Pink">'TABEL 1 APARATURA'!$Q$52:$R$53</definedName>
    <definedName name="pink1">'TABEL 1 APARATURA'!$Q$52:$Q$53</definedName>
    <definedName name="Pix">'[1]Nom'!$I$81:$O$120</definedName>
    <definedName name="PixAp">'[1]Nom'!$K$81:$O$120</definedName>
    <definedName name="PL_Den">'[1]Date Furnizor'!$C$27</definedName>
    <definedName name="_xlnm.Print_Area" localSheetId="1">'TABEL 1 APARATURA'!$A$1:$N$108</definedName>
    <definedName name="_xlnm.Print_Titles" localSheetId="1">'TABEL 1 APARATURA'!$5:$6</definedName>
    <definedName name="rosu1">'TABEL 1 APARATURA'!$Q$19</definedName>
    <definedName name="Tip_Act">'[1]Nom'!$A$27:$A$32</definedName>
    <definedName name="Tip_Contr">'[1]Nom'!$A$36:$A$37</definedName>
    <definedName name="Verde">'TABEL 1 APARATURA'!$Q$8:$R$9</definedName>
    <definedName name="Verde1">'TABEL 1 APARATURA'!$Q$8:$Q$9</definedName>
    <definedName name="xxx">'[1]crit_resurse_tehnice_Vechi'!$AS$4</definedName>
  </definedNames>
  <calcPr fullCalcOnLoad="1"/>
</workbook>
</file>

<file path=xl/sharedStrings.xml><?xml version="1.0" encoding="utf-8"?>
<sst xmlns="http://schemas.openxmlformats.org/spreadsheetml/2006/main" count="872" uniqueCount="147">
  <si>
    <t>EVALUARE RESURSE TEHNICE</t>
  </si>
  <si>
    <t>DA</t>
  </si>
  <si>
    <t>Deja
Propuse</t>
  </si>
  <si>
    <t>Mai pot Propune</t>
  </si>
  <si>
    <t>Legendă:</t>
  </si>
  <si>
    <t>Nr. Crt</t>
  </si>
  <si>
    <t>Categorie</t>
  </si>
  <si>
    <t>Tip aparat / Caracteristici</t>
  </si>
  <si>
    <t>Denumire aparat/
dispozitiv</t>
  </si>
  <si>
    <t>Act detinere</t>
  </si>
  <si>
    <t>Aviz de utilizare/ Buletin de verificare periodica
(DA/NU)</t>
  </si>
  <si>
    <t xml:space="preserve"> Garantie/Contract service
(DA/NU)</t>
  </si>
  <si>
    <t>DA/
NU</t>
  </si>
  <si>
    <t>Puncte</t>
  </si>
  <si>
    <t>Numar şi serie</t>
  </si>
  <si>
    <t>Data fabricatiei</t>
  </si>
  <si>
    <t>Tip act</t>
  </si>
  <si>
    <t>Nr. act</t>
  </si>
  <si>
    <t>Data act</t>
  </si>
  <si>
    <r>
      <t xml:space="preserve">Termen de valabilitate act </t>
    </r>
    <r>
      <rPr>
        <b/>
        <sz val="8"/>
        <color indexed="10"/>
        <rFont val="Arial"/>
        <family val="2"/>
      </rPr>
      <t>*)</t>
    </r>
  </si>
  <si>
    <t>Aparat</t>
  </si>
  <si>
    <t>Puncte aparate</t>
  </si>
  <si>
    <t>C1</t>
  </si>
  <si>
    <t>C2</t>
  </si>
  <si>
    <t>C3</t>
  </si>
  <si>
    <t>C4</t>
  </si>
  <si>
    <t>C5</t>
  </si>
  <si>
    <t>C6</t>
  </si>
  <si>
    <t>C7</t>
  </si>
  <si>
    <t>C8</t>
  </si>
  <si>
    <t>C9</t>
  </si>
  <si>
    <t>C10</t>
  </si>
  <si>
    <t>C11</t>
  </si>
  <si>
    <t>C12</t>
  </si>
  <si>
    <t>C13</t>
  </si>
  <si>
    <t>C14</t>
  </si>
  <si>
    <t>C15</t>
  </si>
  <si>
    <t>C17</t>
  </si>
  <si>
    <t>C20</t>
  </si>
  <si>
    <t>C23</t>
  </si>
  <si>
    <t>Hematologie - morfologie</t>
  </si>
  <si>
    <t>x</t>
  </si>
  <si>
    <t>Z</t>
  </si>
  <si>
    <t>analizor până la 18 parametri inclusiv</t>
  </si>
  <si>
    <t xml:space="preserve">viteză mai mare de 60 de teste /oră </t>
  </si>
  <si>
    <t>analizor cu mai mult de 18 parametri 5 DIF</t>
  </si>
  <si>
    <t xml:space="preserve">mai mult de 22 de parametri </t>
  </si>
  <si>
    <t>modul flowcitometric</t>
  </si>
  <si>
    <t>Hematologie - hemostaza</t>
  </si>
  <si>
    <t xml:space="preserve">analizor coagulare semiautomat                                        </t>
  </si>
  <si>
    <t xml:space="preserve">analizor de coagulare complet automat                                 </t>
  </si>
  <si>
    <t>Imunohematologie</t>
  </si>
  <si>
    <t>VSH</t>
  </si>
  <si>
    <t>aparat automat</t>
  </si>
  <si>
    <t>între  1 – 10 poziţii</t>
  </si>
  <si>
    <t>între 11 – 20 poziţii</t>
  </si>
  <si>
    <t>peste 21 poziţii</t>
  </si>
  <si>
    <t>Bacteriologie</t>
  </si>
  <si>
    <t>metoda manuala</t>
  </si>
  <si>
    <t xml:space="preserve">identificarea germenilor                                               </t>
  </si>
  <si>
    <t xml:space="preserve">efectuarea antibiogramei                                               </t>
  </si>
  <si>
    <t>Micologie</t>
  </si>
  <si>
    <t xml:space="preserve">decelarea prezenţei miceliilor şi identificarea miceliilor             </t>
  </si>
  <si>
    <t xml:space="preserve">efectuarea antifungigramei                                              </t>
  </si>
  <si>
    <t xml:space="preserve">Analizor microbiologie </t>
  </si>
  <si>
    <t>analizor automat (bacteriologie si micologie)</t>
  </si>
  <si>
    <t>Parazitologie</t>
  </si>
  <si>
    <t>ex. parazitologic pe frotiu</t>
  </si>
  <si>
    <t>Biochimie serica si ionica</t>
  </si>
  <si>
    <t>analizor semiautomat</t>
  </si>
  <si>
    <t>determinări prin turbidimetrie (ap. automat)</t>
  </si>
  <si>
    <t>analizor semiautomat de ioni</t>
  </si>
  <si>
    <t>modul ioni (ap. automat)</t>
  </si>
  <si>
    <t>analizor automat</t>
  </si>
  <si>
    <t>probe/ora (ap. automate)</t>
  </si>
  <si>
    <t>Biochimie - electroforeza</t>
  </si>
  <si>
    <t xml:space="preserve">analizor semiautomat pentru electroforeză                        </t>
  </si>
  <si>
    <t xml:space="preserve">analizor automat pentru electroforeză                            </t>
  </si>
  <si>
    <t>Biochimie - ex. urina</t>
  </si>
  <si>
    <t>analizor semiautomat - ex. urina</t>
  </si>
  <si>
    <t>analizor automat - ex. urina</t>
  </si>
  <si>
    <t>Imunologie</t>
  </si>
  <si>
    <t>serologie</t>
  </si>
  <si>
    <t>Imunologie - aparate</t>
  </si>
  <si>
    <t xml:space="preserve">sistem semiautomatizat Elisa                                            </t>
  </si>
  <si>
    <t>ELISA - 2 microplaci simultan</t>
  </si>
  <si>
    <t xml:space="preserve">sistem automatizat Elisa </t>
  </si>
  <si>
    <t>ELISA - 4 microplaci simultan</t>
  </si>
  <si>
    <t>sisteme speciale semiautomate</t>
  </si>
  <si>
    <t>ELISA - 6 microplaci simultan</t>
  </si>
  <si>
    <t>sisteme speciale automate</t>
  </si>
  <si>
    <t xml:space="preserve">investigatii/ora </t>
  </si>
  <si>
    <t>metode lucru in plus (sist. spec. automate)</t>
  </si>
  <si>
    <t>Citologie</t>
  </si>
  <si>
    <t xml:space="preserve">Microscop optic cu examinare în lumină polarizată /UV                   </t>
  </si>
  <si>
    <t xml:space="preserve">Microscop optic fără examinare în lumină polarizată /UV                 </t>
  </si>
  <si>
    <t>Histopatologie</t>
  </si>
  <si>
    <t xml:space="preserve">Sistem automat de prelucrare a probelor </t>
  </si>
  <si>
    <t xml:space="preserve">Sistem de colorare automată a lamelor </t>
  </si>
  <si>
    <t xml:space="preserve">Procesor de țesuturi automat fără vacum          </t>
  </si>
  <si>
    <t xml:space="preserve">Procesor de țesuturi automat cu vacum            </t>
  </si>
  <si>
    <t xml:space="preserve">Aparat colorație automatizată histochimică                       </t>
  </si>
  <si>
    <t xml:space="preserve">Aparat colorație automatizată imunohistochimie                   </t>
  </si>
  <si>
    <t xml:space="preserve">microtom parafină                                                </t>
  </si>
  <si>
    <t>criotom</t>
  </si>
  <si>
    <t xml:space="preserve">termostat pentru parafină </t>
  </si>
  <si>
    <t>platină sau baie termostatată</t>
  </si>
  <si>
    <t xml:space="preserve">balanță analitică                                                </t>
  </si>
  <si>
    <t xml:space="preserve">pH-metru                                                         </t>
  </si>
  <si>
    <t>masă absorbantă pentru vapori toxici</t>
  </si>
  <si>
    <t>baterie colorare manuală hematoxilină-eozină</t>
  </si>
  <si>
    <t xml:space="preserve">baterie manuală pentru imunohistochimie </t>
  </si>
  <si>
    <t>TOTAL punct de lucru</t>
  </si>
  <si>
    <t>*) - Pentru aparatura cumparata se va completa data limita cf. duratei de utilizare recomandata de producator</t>
  </si>
  <si>
    <t>NOTA 1: In situatia in care furnizorul are mai multe puncte de lucru se intocmesc tabele pentru fiecare dintre acestea</t>
  </si>
  <si>
    <t>NOTA 2: Se puncteaza doar echipamentele utilizate in compartimentele cu cel putin un angajat cu studii superioare de specialitate</t>
  </si>
  <si>
    <t>Răspundem de corectitudinea şi exactitatea datelor</t>
  </si>
  <si>
    <t>Reprezentant legal</t>
  </si>
  <si>
    <t>Data întocmirii</t>
  </si>
  <si>
    <t>(semnătură, ştampilă)</t>
  </si>
  <si>
    <t>FURNIZORUL DE SERVICII MEDICALE - LABORATOARE</t>
  </si>
  <si>
    <t>APARATURA DIN DOTARE</t>
  </si>
  <si>
    <t>Nr. 
Crt</t>
  </si>
  <si>
    <t>Categorie/
Tip aparat</t>
  </si>
  <si>
    <t xml:space="preserve">Nume furnizor </t>
  </si>
  <si>
    <t>Nr autorizatie/
Aviz BRML 
a furnizorului</t>
  </si>
  <si>
    <t>Data ultimei
verificări
metrologice</t>
  </si>
  <si>
    <t>Serie</t>
  </si>
  <si>
    <t>Nr autorizaţie MSP</t>
  </si>
  <si>
    <t>Număr contract</t>
  </si>
  <si>
    <t>Termen de 
valabilitate</t>
  </si>
  <si>
    <t>Tabelul se completeaza de la stanga la dreapta si de sus in jos.</t>
  </si>
  <si>
    <t>Calculul punctajului aferent se face automat, daca datele introduse sunt complete si valide.</t>
  </si>
  <si>
    <t>Nu se adauga si nu se sterg randuri, coloane, celule sau foi de calcul (sheet-uri).</t>
  </si>
  <si>
    <t>Pentru evitarea modificarii accidentale a structurii machetelor (foilor de calcul) s-a limitat posibilitatea de acces/selectie doar la celulele in care trebuie introduse date.</t>
  </si>
  <si>
    <t>Datele se completeaza doar in celulele la care este permis accesul, cu fundal galben sau portocaliu.</t>
  </si>
  <si>
    <t>In coloana "Tip aparat/Caracteristici" celulele se completeaza folosind listele de selectie. Cu exceptia acestei coloane,</t>
  </si>
  <si>
    <t>este necesara completarea tuturor campurilor de culoare galbena (daca informatia exista). Acolo unde nu aveti date de completat scrieti caracterul #.</t>
  </si>
  <si>
    <r>
      <t>*La punctul 10 şi 11 din Tabelul 1 ,,Se considera analizor automat de microbiologie echipamentul care efectuează  atât identificarea bacterilor sau fungilor cât şi antibiograma sau antifungigrama in mod automat.</t>
    </r>
    <r>
      <rPr>
        <b/>
        <sz val="11"/>
        <color indexed="10"/>
        <rFont val="Calibri"/>
        <family val="0"/>
      </rPr>
      <t xml:space="preserve">Densitometrul(nefelometrul)destinat măsurării turbidităţii suspensiilor bacteriene cât şi galeriile de identificare a bacteriilor  </t>
    </r>
    <r>
      <rPr>
        <b/>
        <u val="single"/>
        <sz val="11"/>
        <color indexed="10"/>
        <rFont val="Calibri"/>
        <family val="0"/>
      </rPr>
      <t xml:space="preserve">nu sunt analizoare automate de bacteriologie. </t>
    </r>
    <r>
      <rPr>
        <b/>
        <sz val="11"/>
        <color indexed="10"/>
        <rFont val="Calibri"/>
        <family val="0"/>
      </rPr>
      <t xml:space="preserve">  </t>
    </r>
  </si>
  <si>
    <r>
      <t xml:space="preserve">La </t>
    </r>
    <r>
      <rPr>
        <b/>
        <sz val="11"/>
        <color indexed="10"/>
        <rFont val="Calibri"/>
        <family val="0"/>
      </rPr>
      <t>sistemul automat</t>
    </r>
    <r>
      <rPr>
        <sz val="11"/>
        <color indexed="10"/>
        <rFont val="Calibri"/>
        <family val="2"/>
      </rPr>
      <t xml:space="preserve"> de imunologie este considerat sistemul care îşi</t>
    </r>
    <r>
      <rPr>
        <b/>
        <sz val="11"/>
        <color indexed="10"/>
        <rFont val="Calibri"/>
        <family val="0"/>
      </rPr>
      <t xml:space="preserve"> pipetează singur şi în mod automat</t>
    </r>
    <r>
      <rPr>
        <sz val="11"/>
        <color indexed="10"/>
        <rFont val="Calibri"/>
        <family val="2"/>
      </rPr>
      <t xml:space="preserve"> volumul necesar de lucru atât din proba biologică cât şi din reactiv.În fişele tehnice ale sistemelor speciale de imunologie trebuie să fie specificat clar că toate etapele de lucru se efectuează automat.</t>
    </r>
    <r>
      <rPr>
        <b/>
        <sz val="11"/>
        <color indexed="10"/>
        <rFont val="Calibri"/>
        <family val="0"/>
      </rPr>
      <t>În caz contrar sistemul va fi considerat semiautomat.</t>
    </r>
  </si>
  <si>
    <t>TABEL 1.1</t>
  </si>
  <si>
    <t>TABEL 1.2</t>
  </si>
  <si>
    <t>TABEL 1.2 - SE DETALIAZĂ PENTRU APARATURA CARE NECESITĂ SERVICE ŞI ÎNTREŢINERE</t>
  </si>
  <si>
    <t xml:space="preserve">TABEL 1.1 - SE DETALIAZĂ PENTRU APARATURA </t>
  </si>
  <si>
    <t>Instructiuni de completare macheta echipamente de laborator - Tabel 1</t>
  </si>
  <si>
    <t>Aparatele mai vechi de 12 ani de la data fabricatiei/refurbișării  nu se puncteaza</t>
  </si>
  <si>
    <t>Nume şi prenume, semnătură</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</si>
</sst>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5">
    <font>
      <sz val="11"/>
      <color theme="1"/>
      <name val="Calibri"/>
      <family val="2"/>
    </font>
    <font>
      <sz val="11"/>
      <color indexed="8"/>
      <name val="Calibri"/>
      <family val="2"/>
    </font>
    <font>
      <sz val="10"/>
      <name val="Arial"/>
      <family val="0"/>
    </font>
    <font>
      <b/>
      <sz val="8"/>
      <name val="Arial"/>
      <family val="2"/>
    </font>
    <font>
      <b/>
      <sz val="10"/>
      <name val="Arial"/>
      <family val="2"/>
    </font>
    <font>
      <sz val="10"/>
      <color indexed="9"/>
      <name val="Arial"/>
      <family val="2"/>
    </font>
    <font>
      <b/>
      <sz val="10"/>
      <name val="Times New Roman"/>
      <family val="1"/>
    </font>
    <font>
      <sz val="10"/>
      <name val="Times New Roman"/>
      <family val="1"/>
    </font>
    <font>
      <sz val="8"/>
      <name val="Arial"/>
      <family val="2"/>
    </font>
    <font>
      <sz val="10"/>
      <color indexed="10"/>
      <name val="Arial"/>
      <family val="2"/>
    </font>
    <font>
      <b/>
      <sz val="12"/>
      <color indexed="10"/>
      <name val="Arial"/>
      <family val="2"/>
    </font>
    <font>
      <b/>
      <sz val="10"/>
      <color indexed="9"/>
      <name val="Arial"/>
      <family val="2"/>
    </font>
    <font>
      <b/>
      <sz val="8"/>
      <color indexed="10"/>
      <name val="Arial"/>
      <family val="2"/>
    </font>
    <font>
      <sz val="8"/>
      <color indexed="9"/>
      <name val="Arial"/>
      <family val="2"/>
    </font>
    <font>
      <sz val="9"/>
      <name val="Arial"/>
      <family val="2"/>
    </font>
    <font>
      <b/>
      <sz val="9"/>
      <name val="Arial"/>
      <family val="2"/>
    </font>
    <font>
      <b/>
      <sz val="12"/>
      <name val="Times New Roman"/>
      <family val="1"/>
    </font>
    <font>
      <sz val="12"/>
      <name val="Arial"/>
      <family val="2"/>
    </font>
    <font>
      <sz val="12"/>
      <color indexed="9"/>
      <name val="Arial"/>
      <family val="2"/>
    </font>
    <font>
      <sz val="12"/>
      <name val="Times New Roman"/>
      <family val="1"/>
    </font>
    <font>
      <sz val="8"/>
      <name val="Times New Roman"/>
      <family val="1"/>
    </font>
    <font>
      <b/>
      <sz val="10"/>
      <name val="Arial Narrow"/>
      <family val="2"/>
    </font>
    <font>
      <sz val="10"/>
      <name val="Arial Narrow"/>
      <family val="2"/>
    </font>
    <font>
      <b/>
      <sz val="12"/>
      <color indexed="8"/>
      <name val="Calibri"/>
      <family val="2"/>
    </font>
    <font>
      <sz val="11"/>
      <color indexed="10"/>
      <name val="Calibri"/>
      <family val="2"/>
    </font>
    <font>
      <b/>
      <sz val="14"/>
      <color indexed="8"/>
      <name val="Calibri"/>
      <family val="2"/>
    </font>
    <font>
      <sz val="14"/>
      <color indexed="8"/>
      <name val="Calibri"/>
      <family val="2"/>
    </font>
    <font>
      <b/>
      <sz val="14"/>
      <color indexed="10"/>
      <name val="Calibri"/>
      <family val="2"/>
    </font>
    <font>
      <sz val="14"/>
      <color indexed="10"/>
      <name val="Calibri"/>
      <family val="2"/>
    </font>
    <font>
      <b/>
      <u val="single"/>
      <sz val="10"/>
      <name val="Times New Roman"/>
      <family val="1"/>
    </font>
    <font>
      <u val="single"/>
      <sz val="10"/>
      <name val="Times New Roman"/>
      <family val="1"/>
    </font>
    <font>
      <b/>
      <sz val="11"/>
      <color indexed="10"/>
      <name val="Calibri"/>
      <family val="0"/>
    </font>
    <font>
      <b/>
      <u val="single"/>
      <sz val="11"/>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15"/>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color indexed="32"/>
      </left>
      <right style="thin">
        <color indexed="32"/>
      </right>
      <top style="thin">
        <color indexed="32"/>
      </top>
      <bottom style="thin">
        <color indexed="32"/>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hair"/>
      <top/>
      <bottom/>
    </border>
    <border>
      <left style="hair"/>
      <right/>
      <top/>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61" fillId="26"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5">
    <xf numFmtId="0" fontId="0" fillId="0" borderId="0" xfId="0" applyFont="1" applyAlignment="1">
      <alignment/>
    </xf>
    <xf numFmtId="0" fontId="3" fillId="0" borderId="0" xfId="55" applyFont="1">
      <alignment/>
      <protection/>
    </xf>
    <xf numFmtId="0" fontId="4" fillId="0" borderId="0" xfId="55" applyFont="1">
      <alignment/>
      <protection/>
    </xf>
    <xf numFmtId="0" fontId="2" fillId="0" borderId="0" xfId="55" applyFont="1">
      <alignment/>
      <protection/>
    </xf>
    <xf numFmtId="0" fontId="2" fillId="0" borderId="0" xfId="55" applyFont="1" applyAlignment="1">
      <alignment horizontal="center"/>
      <protection/>
    </xf>
    <xf numFmtId="0" fontId="5" fillId="0" borderId="0" xfId="55" applyFont="1" applyAlignment="1">
      <alignment horizontal="center"/>
      <protection/>
    </xf>
    <xf numFmtId="0" fontId="2" fillId="0" borderId="0" xfId="55">
      <alignment/>
      <protection/>
    </xf>
    <xf numFmtId="0" fontId="6" fillId="0" borderId="0" xfId="56" applyFont="1" applyBorder="1">
      <alignment/>
      <protection/>
    </xf>
    <xf numFmtId="0" fontId="6" fillId="0" borderId="0" xfId="56" applyFont="1" applyAlignment="1">
      <alignment horizontal="left" vertical="center"/>
      <protection/>
    </xf>
    <xf numFmtId="0" fontId="7" fillId="0" borderId="0" xfId="56" applyFont="1" quotePrefix="1">
      <alignment/>
      <protection/>
    </xf>
    <xf numFmtId="0" fontId="6" fillId="0" borderId="0" xfId="56" applyFont="1">
      <alignment/>
      <protection/>
    </xf>
    <xf numFmtId="0" fontId="7" fillId="0" borderId="0" xfId="56" applyFont="1">
      <alignment/>
      <protection/>
    </xf>
    <xf numFmtId="0" fontId="2" fillId="0" borderId="0" xfId="56" applyAlignment="1">
      <alignment horizontal="center" vertical="center"/>
      <protection/>
    </xf>
    <xf numFmtId="0" fontId="2" fillId="0" borderId="0" xfId="55" applyAlignment="1">
      <alignment wrapText="1"/>
      <protection/>
    </xf>
    <xf numFmtId="0" fontId="8" fillId="0" borderId="0" xfId="55" applyFont="1">
      <alignment/>
      <protection/>
    </xf>
    <xf numFmtId="0" fontId="2" fillId="18" borderId="0" xfId="55" applyFill="1">
      <alignment/>
      <protection/>
    </xf>
    <xf numFmtId="0" fontId="9" fillId="32" borderId="0" xfId="55" applyFont="1" applyFill="1">
      <alignment/>
      <protection/>
    </xf>
    <xf numFmtId="0" fontId="10" fillId="0" borderId="0" xfId="55" applyFont="1" applyFill="1">
      <alignment/>
      <protection/>
    </xf>
    <xf numFmtId="0" fontId="11" fillId="0" borderId="0" xfId="55" applyFont="1" applyAlignment="1">
      <alignment horizontal="center"/>
      <protection/>
    </xf>
    <xf numFmtId="0" fontId="3" fillId="0" borderId="10" xfId="56" applyFont="1" applyFill="1" applyBorder="1" applyAlignment="1">
      <alignment horizontal="center" vertical="center" wrapText="1"/>
      <protection/>
    </xf>
    <xf numFmtId="14" fontId="3" fillId="0" borderId="10" xfId="56" applyNumberFormat="1" applyFont="1" applyFill="1" applyBorder="1" applyAlignment="1">
      <alignment horizontal="center" vertical="center" wrapText="1"/>
      <protection/>
    </xf>
    <xf numFmtId="0" fontId="8" fillId="0" borderId="10" xfId="55" applyFont="1" applyBorder="1" applyAlignment="1">
      <alignment horizontal="center" wrapText="1"/>
      <protection/>
    </xf>
    <xf numFmtId="0" fontId="13" fillId="0" borderId="11" xfId="55" applyFont="1" applyBorder="1" applyAlignment="1">
      <alignment horizontal="center" wrapText="1"/>
      <protection/>
    </xf>
    <xf numFmtId="0" fontId="14" fillId="0" borderId="10" xfId="55" applyFont="1" applyBorder="1" applyAlignment="1">
      <alignment horizontal="center" vertical="top"/>
      <protection/>
    </xf>
    <xf numFmtId="0" fontId="15" fillId="0" borderId="10" xfId="55" applyFont="1" applyBorder="1" applyAlignment="1">
      <alignment vertical="top"/>
      <protection/>
    </xf>
    <xf numFmtId="0" fontId="15" fillId="33" borderId="10" xfId="55" applyFont="1" applyFill="1" applyBorder="1" applyAlignment="1" applyProtection="1">
      <alignment horizontal="left" vertical="top" wrapText="1"/>
      <protection locked="0"/>
    </xf>
    <xf numFmtId="0" fontId="14" fillId="0" borderId="10" xfId="56" applyFont="1" applyBorder="1" applyAlignment="1" applyProtection="1">
      <alignment vertical="top" wrapText="1"/>
      <protection locked="0"/>
    </xf>
    <xf numFmtId="0" fontId="14" fillId="0" borderId="10" xfId="56" applyFont="1" applyBorder="1" applyAlignment="1" applyProtection="1">
      <alignment vertical="top"/>
      <protection locked="0"/>
    </xf>
    <xf numFmtId="14" fontId="14" fillId="0" borderId="10" xfId="56" applyNumberFormat="1" applyFont="1" applyBorder="1" applyAlignment="1" applyProtection="1">
      <alignment horizontal="center" vertical="top"/>
      <protection locked="0"/>
    </xf>
    <xf numFmtId="14" fontId="8" fillId="0" borderId="10" xfId="55" applyNumberFormat="1" applyFont="1" applyBorder="1" applyAlignment="1" applyProtection="1">
      <alignment horizontal="left" vertical="top" wrapText="1"/>
      <protection locked="0"/>
    </xf>
    <xf numFmtId="14" fontId="14" fillId="0" borderId="10" xfId="55" applyNumberFormat="1" applyFont="1" applyBorder="1" applyAlignment="1" applyProtection="1">
      <alignment horizontal="center" vertical="top"/>
      <protection locked="0"/>
    </xf>
    <xf numFmtId="0" fontId="14" fillId="0" borderId="10" xfId="55" applyFont="1" applyBorder="1" applyAlignment="1" applyProtection="1">
      <alignment horizontal="center" vertical="top"/>
      <protection locked="0"/>
    </xf>
    <xf numFmtId="0" fontId="14" fillId="34" borderId="10" xfId="56" applyFont="1" applyFill="1" applyBorder="1" applyAlignment="1" applyProtection="1">
      <alignment horizontal="center" vertical="top"/>
      <protection/>
    </xf>
    <xf numFmtId="0" fontId="14" fillId="0" borderId="10" xfId="56" applyFont="1" applyFill="1" applyBorder="1" applyAlignment="1">
      <alignment horizontal="center" vertical="top"/>
      <protection/>
    </xf>
    <xf numFmtId="0" fontId="4" fillId="35" borderId="0" xfId="55" applyFont="1" applyFill="1">
      <alignment/>
      <protection/>
    </xf>
    <xf numFmtId="0" fontId="14" fillId="0" borderId="10" xfId="55" applyFont="1" applyBorder="1" applyAlignment="1">
      <alignment horizontal="left" vertical="top" wrapText="1"/>
      <protection/>
    </xf>
    <xf numFmtId="0" fontId="14" fillId="34" borderId="10" xfId="56" applyFont="1" applyFill="1" applyBorder="1" applyAlignment="1" applyProtection="1">
      <alignment horizontal="center" vertical="top"/>
      <protection hidden="1"/>
    </xf>
    <xf numFmtId="14" fontId="14" fillId="34" borderId="10" xfId="56" applyNumberFormat="1" applyFont="1" applyFill="1" applyBorder="1" applyAlignment="1" applyProtection="1">
      <alignment horizontal="center" vertical="top"/>
      <protection hidden="1"/>
    </xf>
    <xf numFmtId="0" fontId="4" fillId="36" borderId="0" xfId="55" applyFont="1" applyFill="1">
      <alignment/>
      <protection/>
    </xf>
    <xf numFmtId="0" fontId="14" fillId="0" borderId="10" xfId="55" applyFont="1" applyBorder="1" applyAlignment="1">
      <alignment horizontal="center" vertical="top" wrapText="1"/>
      <protection/>
    </xf>
    <xf numFmtId="0" fontId="15" fillId="37" borderId="10" xfId="55" applyFont="1" applyFill="1" applyBorder="1" applyAlignment="1">
      <alignment horizontal="left" vertical="top" wrapText="1"/>
      <protection/>
    </xf>
    <xf numFmtId="0" fontId="15" fillId="0" borderId="10" xfId="55" applyFont="1" applyBorder="1" applyAlignment="1">
      <alignment horizontal="left" vertical="top" wrapText="1"/>
      <protection/>
    </xf>
    <xf numFmtId="0" fontId="15" fillId="5" borderId="0" xfId="55" applyFont="1" applyFill="1" applyBorder="1" applyAlignment="1">
      <alignment horizontal="left" vertical="top" wrapText="1"/>
      <protection/>
    </xf>
    <xf numFmtId="0" fontId="4" fillId="38" borderId="0" xfId="55" applyFont="1" applyFill="1">
      <alignment/>
      <protection/>
    </xf>
    <xf numFmtId="0" fontId="4" fillId="3" borderId="0" xfId="55" applyFont="1" applyFill="1">
      <alignment/>
      <protection/>
    </xf>
    <xf numFmtId="0" fontId="2" fillId="39" borderId="0" xfId="55" applyFont="1" applyFill="1">
      <alignment/>
      <protection/>
    </xf>
    <xf numFmtId="0" fontId="2" fillId="0" borderId="10" xfId="55" applyFont="1" applyBorder="1">
      <alignment/>
      <protection/>
    </xf>
    <xf numFmtId="0" fontId="4" fillId="0" borderId="0" xfId="55" applyFont="1" applyBorder="1" applyAlignment="1">
      <alignment horizontal="right"/>
      <protection/>
    </xf>
    <xf numFmtId="0" fontId="4" fillId="0" borderId="0" xfId="55" applyFont="1" applyBorder="1" applyAlignment="1">
      <alignment horizontal="center"/>
      <protection/>
    </xf>
    <xf numFmtId="0" fontId="2" fillId="0" borderId="0" xfId="55" applyFont="1" applyBorder="1">
      <alignment/>
      <protection/>
    </xf>
    <xf numFmtId="0" fontId="9" fillId="0" borderId="0" xfId="55" applyFont="1">
      <alignment/>
      <protection/>
    </xf>
    <xf numFmtId="0" fontId="2" fillId="0" borderId="0" xfId="56" applyFont="1">
      <alignment/>
      <protection/>
    </xf>
    <xf numFmtId="0" fontId="4" fillId="0" borderId="0" xfId="56" applyFont="1" applyAlignment="1">
      <alignment horizontal="left" vertical="center"/>
      <protection/>
    </xf>
    <xf numFmtId="0" fontId="2" fillId="0" borderId="0" xfId="56" applyAlignment="1">
      <alignment horizontal="left" vertical="center"/>
      <protection/>
    </xf>
    <xf numFmtId="0" fontId="2" fillId="0" borderId="0" xfId="56">
      <alignment/>
      <protection/>
    </xf>
    <xf numFmtId="0" fontId="2" fillId="0" borderId="0" xfId="56" applyAlignment="1">
      <alignment horizontal="center"/>
      <protection/>
    </xf>
    <xf numFmtId="0" fontId="2" fillId="0" borderId="0" xfId="55" applyAlignment="1">
      <alignment horizontal="center"/>
      <protection/>
    </xf>
    <xf numFmtId="0" fontId="2" fillId="0" borderId="12" xfId="55" applyBorder="1" applyAlignment="1">
      <alignment vertical="top"/>
      <protection/>
    </xf>
    <xf numFmtId="0" fontId="16" fillId="0" borderId="0" xfId="56" applyFont="1" applyAlignment="1">
      <alignment/>
      <protection/>
    </xf>
    <xf numFmtId="0" fontId="17" fillId="0" borderId="0" xfId="56" applyFont="1">
      <alignment/>
      <protection/>
    </xf>
    <xf numFmtId="0" fontId="17" fillId="0" borderId="0" xfId="56" applyFont="1" applyAlignment="1">
      <alignment horizontal="center"/>
      <protection/>
    </xf>
    <xf numFmtId="0" fontId="17" fillId="0" borderId="0" xfId="55" applyFont="1" applyAlignment="1">
      <alignment horizontal="center"/>
      <protection/>
    </xf>
    <xf numFmtId="0" fontId="17" fillId="0" borderId="0" xfId="55" applyFont="1">
      <alignment/>
      <protection/>
    </xf>
    <xf numFmtId="0" fontId="18" fillId="0" borderId="0" xfId="55" applyFont="1" applyAlignment="1">
      <alignment horizontal="center"/>
      <protection/>
    </xf>
    <xf numFmtId="0" fontId="17" fillId="0" borderId="0" xfId="55" applyFont="1" applyAlignment="1">
      <alignment wrapText="1"/>
      <protection/>
    </xf>
    <xf numFmtId="0" fontId="16" fillId="0" borderId="0" xfId="56" applyFont="1" applyAlignment="1">
      <alignment horizontal="left"/>
      <protection/>
    </xf>
    <xf numFmtId="0" fontId="16" fillId="0" borderId="0" xfId="56" applyFont="1" applyAlignment="1">
      <alignment horizontal="center"/>
      <protection/>
    </xf>
    <xf numFmtId="0" fontId="20" fillId="0" borderId="0" xfId="56" applyFont="1" applyAlignment="1">
      <alignment horizontal="center"/>
      <protection/>
    </xf>
    <xf numFmtId="0" fontId="8" fillId="0" borderId="0" xfId="55" applyFont="1" applyAlignment="1">
      <alignment horizontal="center"/>
      <protection/>
    </xf>
    <xf numFmtId="0" fontId="13" fillId="0" borderId="0" xfId="55" applyFont="1" applyAlignment="1">
      <alignment horizontal="center"/>
      <protection/>
    </xf>
    <xf numFmtId="0" fontId="8" fillId="0" borderId="0" xfId="55" applyFont="1" applyAlignment="1">
      <alignment wrapText="1"/>
      <protection/>
    </xf>
    <xf numFmtId="0" fontId="4" fillId="0" borderId="0" xfId="55" applyFont="1" applyAlignment="1">
      <alignment horizontal="left" vertical="center"/>
      <protection/>
    </xf>
    <xf numFmtId="0" fontId="2" fillId="0" borderId="0" xfId="55" applyAlignment="1">
      <alignment horizontal="left" vertical="center"/>
      <protection/>
    </xf>
    <xf numFmtId="0" fontId="21" fillId="0" borderId="0" xfId="56" applyFont="1" applyFill="1">
      <alignment/>
      <protection/>
    </xf>
    <xf numFmtId="0" fontId="22" fillId="0" borderId="0" xfId="56" applyFont="1" applyFill="1">
      <alignment/>
      <protection/>
    </xf>
    <xf numFmtId="0" fontId="22" fillId="0" borderId="0" xfId="56" applyFont="1">
      <alignment/>
      <protection/>
    </xf>
    <xf numFmtId="0" fontId="7" fillId="0" borderId="0" xfId="57" applyFont="1">
      <alignment/>
      <protection/>
    </xf>
    <xf numFmtId="0" fontId="6" fillId="0" borderId="0" xfId="57" applyFont="1" applyAlignment="1">
      <alignment horizontal="right"/>
      <protection/>
    </xf>
    <xf numFmtId="0" fontId="6" fillId="0" borderId="0" xfId="57" applyFont="1">
      <alignment/>
      <protection/>
    </xf>
    <xf numFmtId="0" fontId="7" fillId="0" borderId="10" xfId="57" applyFont="1" applyBorder="1" applyAlignment="1">
      <alignment horizontal="center" vertical="center" wrapText="1"/>
      <protection/>
    </xf>
    <xf numFmtId="0" fontId="7" fillId="0" borderId="10" xfId="57" applyFont="1" applyBorder="1" applyAlignment="1">
      <alignment horizontal="center" vertical="center"/>
      <protection/>
    </xf>
    <xf numFmtId="0" fontId="7" fillId="0" borderId="10" xfId="57" applyFont="1" applyBorder="1">
      <alignment/>
      <protection/>
    </xf>
    <xf numFmtId="0" fontId="7" fillId="0" borderId="10" xfId="57" applyFont="1" applyBorder="1" applyAlignment="1">
      <alignment wrapText="1"/>
      <protection/>
    </xf>
    <xf numFmtId="0" fontId="7" fillId="0" borderId="0" xfId="57" applyFont="1" applyBorder="1">
      <alignment/>
      <protection/>
    </xf>
    <xf numFmtId="0" fontId="2" fillId="0" borderId="0" xfId="57">
      <alignment/>
      <protection/>
    </xf>
    <xf numFmtId="0" fontId="7" fillId="0" borderId="0" xfId="58" applyFont="1">
      <alignment/>
      <protection/>
    </xf>
    <xf numFmtId="0" fontId="6" fillId="0" borderId="0" xfId="58" applyFont="1" applyAlignment="1">
      <alignment horizontal="right"/>
      <protection/>
    </xf>
    <xf numFmtId="0" fontId="6" fillId="0" borderId="0" xfId="58" applyFont="1">
      <alignment/>
      <protection/>
    </xf>
    <xf numFmtId="0" fontId="7" fillId="0" borderId="10" xfId="58" applyFont="1" applyBorder="1" applyAlignment="1">
      <alignment horizontal="center" vertical="center" wrapText="1"/>
      <protection/>
    </xf>
    <xf numFmtId="0" fontId="7" fillId="0" borderId="10" xfId="58" applyFont="1" applyBorder="1" applyAlignment="1">
      <alignment horizontal="center" vertical="center"/>
      <protection/>
    </xf>
    <xf numFmtId="0" fontId="7" fillId="0" borderId="10" xfId="58" applyFont="1" applyBorder="1">
      <alignment/>
      <protection/>
    </xf>
    <xf numFmtId="0" fontId="7" fillId="0" borderId="0" xfId="58" applyFont="1" applyBorder="1">
      <alignment/>
      <protection/>
    </xf>
    <xf numFmtId="0" fontId="2" fillId="0" borderId="0" xfId="58">
      <alignment/>
      <protection/>
    </xf>
    <xf numFmtId="0" fontId="0" fillId="39" borderId="13" xfId="0" applyFill="1" applyBorder="1" applyAlignment="1">
      <alignment/>
    </xf>
    <xf numFmtId="0" fontId="0" fillId="39" borderId="14" xfId="0" applyFill="1" applyBorder="1" applyAlignment="1">
      <alignment/>
    </xf>
    <xf numFmtId="0" fontId="0" fillId="39" borderId="15" xfId="0" applyFill="1" applyBorder="1" applyAlignment="1">
      <alignment/>
    </xf>
    <xf numFmtId="0" fontId="0" fillId="39" borderId="11" xfId="0" applyFill="1" applyBorder="1" applyAlignment="1">
      <alignment/>
    </xf>
    <xf numFmtId="0" fontId="0" fillId="39" borderId="0" xfId="0" applyFill="1" applyBorder="1" applyAlignment="1">
      <alignment/>
    </xf>
    <xf numFmtId="0" fontId="0" fillId="39" borderId="16" xfId="0" applyFill="1" applyBorder="1" applyAlignment="1">
      <alignment/>
    </xf>
    <xf numFmtId="0" fontId="0" fillId="39" borderId="17" xfId="0" applyFill="1" applyBorder="1" applyAlignment="1">
      <alignment/>
    </xf>
    <xf numFmtId="0" fontId="0" fillId="39" borderId="18" xfId="0" applyFill="1" applyBorder="1" applyAlignment="1">
      <alignment/>
    </xf>
    <xf numFmtId="0" fontId="0" fillId="39" borderId="19" xfId="0" applyFill="1" applyBorder="1" applyAlignment="1">
      <alignment/>
    </xf>
    <xf numFmtId="0" fontId="23" fillId="0" borderId="0" xfId="0" applyFont="1" applyAlignment="1">
      <alignment/>
    </xf>
    <xf numFmtId="0" fontId="24" fillId="0" borderId="0" xfId="0" applyFont="1" applyFill="1" applyAlignment="1">
      <alignment/>
    </xf>
    <xf numFmtId="0" fontId="25" fillId="0" borderId="0" xfId="0" applyFont="1" applyAlignment="1">
      <alignment/>
    </xf>
    <xf numFmtId="0" fontId="26" fillId="0" borderId="0" xfId="0" applyFont="1" applyAlignment="1">
      <alignment/>
    </xf>
    <xf numFmtId="0" fontId="27" fillId="0" borderId="0" xfId="0" applyFont="1" applyFill="1" applyBorder="1" applyAlignment="1">
      <alignment/>
    </xf>
    <xf numFmtId="0" fontId="27" fillId="0" borderId="0" xfId="0" applyFont="1" applyFill="1" applyAlignment="1">
      <alignment/>
    </xf>
    <xf numFmtId="0" fontId="28" fillId="0" borderId="0" xfId="0" applyFont="1" applyFill="1" applyAlignment="1">
      <alignment/>
    </xf>
    <xf numFmtId="0" fontId="26" fillId="0" borderId="0" xfId="0" applyFont="1" applyAlignment="1">
      <alignment/>
    </xf>
    <xf numFmtId="0" fontId="29" fillId="0" borderId="0" xfId="58" applyFont="1">
      <alignment/>
      <protection/>
    </xf>
    <xf numFmtId="0" fontId="30" fillId="0" borderId="0" xfId="58" applyFont="1">
      <alignment/>
      <protection/>
    </xf>
    <xf numFmtId="0" fontId="24" fillId="0" borderId="0" xfId="0" applyNumberFormat="1" applyFont="1" applyFill="1" applyAlignment="1">
      <alignment horizontal="left" vertical="center" wrapText="1"/>
    </xf>
    <xf numFmtId="0" fontId="24" fillId="0" borderId="0" xfId="0" applyFont="1" applyFill="1" applyAlignment="1">
      <alignment horizontal="left" vertical="center" wrapText="1"/>
    </xf>
    <xf numFmtId="0" fontId="2" fillId="0" borderId="0" xfId="55" applyBorder="1" applyAlignment="1">
      <alignment horizontal="center" vertical="top"/>
      <protection/>
    </xf>
    <xf numFmtId="0" fontId="2" fillId="0" borderId="20" xfId="55" applyBorder="1" applyAlignment="1">
      <alignment horizontal="center" vertical="top"/>
      <protection/>
    </xf>
    <xf numFmtId="0" fontId="2" fillId="0" borderId="21" xfId="55" applyBorder="1" applyAlignment="1">
      <alignment horizontal="center" vertical="top" wrapText="1"/>
      <protection/>
    </xf>
    <xf numFmtId="0" fontId="2" fillId="0" borderId="0" xfId="55" applyBorder="1" applyAlignment="1">
      <alignment horizontal="center" vertical="top" wrapText="1"/>
      <protection/>
    </xf>
    <xf numFmtId="0" fontId="4" fillId="0" borderId="10" xfId="56" applyFont="1" applyBorder="1" applyAlignment="1">
      <alignment horizontal="center" vertical="center" wrapText="1"/>
      <protection/>
    </xf>
    <xf numFmtId="0" fontId="4" fillId="0" borderId="10" xfId="55" applyFont="1" applyBorder="1" applyAlignment="1">
      <alignment horizontal="center" wrapText="1"/>
      <protection/>
    </xf>
    <xf numFmtId="0" fontId="3" fillId="0" borderId="10" xfId="56" applyFont="1" applyBorder="1" applyAlignment="1">
      <alignment horizontal="center" vertical="center" wrapText="1"/>
      <protection/>
    </xf>
    <xf numFmtId="0" fontId="4" fillId="0" borderId="10" xfId="56" applyFont="1" applyFill="1" applyBorder="1" applyAlignment="1">
      <alignment horizontal="center" vertical="center"/>
      <protection/>
    </xf>
    <xf numFmtId="0" fontId="3" fillId="0" borderId="10" xfId="56" applyFont="1" applyFill="1" applyBorder="1" applyAlignment="1">
      <alignment horizontal="center" vertical="center" wrapText="1"/>
      <protection/>
    </xf>
    <xf numFmtId="0" fontId="20" fillId="0" borderId="0" xfId="56" applyFont="1" applyAlignment="1">
      <alignment horizontal="center"/>
      <protection/>
    </xf>
    <xf numFmtId="14" fontId="17" fillId="0" borderId="0" xfId="55" applyNumberFormat="1" applyFont="1" applyAlignment="1">
      <alignment horizontal="center"/>
      <protection/>
    </xf>
    <xf numFmtId="0" fontId="3" fillId="0" borderId="10" xfId="56" applyNumberFormat="1" applyFont="1" applyFill="1" applyBorder="1" applyAlignment="1">
      <alignment horizontal="center" vertical="center" wrapText="1"/>
      <protection/>
    </xf>
    <xf numFmtId="0" fontId="4" fillId="0" borderId="22" xfId="55" applyFont="1" applyBorder="1" applyAlignment="1">
      <alignment horizontal="right"/>
      <protection/>
    </xf>
    <xf numFmtId="0" fontId="4" fillId="0" borderId="23" xfId="55" applyFont="1" applyBorder="1" applyAlignment="1">
      <alignment horizontal="right"/>
      <protection/>
    </xf>
    <xf numFmtId="0" fontId="4" fillId="0" borderId="24" xfId="55" applyFont="1" applyBorder="1" applyAlignment="1">
      <alignment horizontal="right"/>
      <protection/>
    </xf>
    <xf numFmtId="0" fontId="19" fillId="0" borderId="0" xfId="56" applyFont="1" applyAlignment="1">
      <alignment horizontal="center"/>
      <protection/>
    </xf>
    <xf numFmtId="0" fontId="6" fillId="0" borderId="0" xfId="57" applyFont="1" applyAlignment="1">
      <alignment horizontal="left"/>
      <protection/>
    </xf>
    <xf numFmtId="0" fontId="6" fillId="0" borderId="0" xfId="57" applyFont="1" applyAlignment="1">
      <alignment horizontal="center" wrapText="1"/>
      <protection/>
    </xf>
    <xf numFmtId="0" fontId="6" fillId="0" borderId="0" xfId="58" applyFont="1" applyAlignment="1">
      <alignment horizontal="left"/>
      <protection/>
    </xf>
    <xf numFmtId="0" fontId="6" fillId="0" borderId="0" xfId="58" applyFont="1" applyAlignment="1">
      <alignment wrapText="1"/>
      <protection/>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rmal_Sheet2" xfId="57"/>
    <cellStyle name="Normal_Sheet3" xfId="58"/>
    <cellStyle name="Note" xfId="59"/>
    <cellStyle name="Output" xfId="60"/>
    <cellStyle name="Percent" xfId="61"/>
    <cellStyle name="Title" xfId="62"/>
    <cellStyle name="Total" xfId="63"/>
    <cellStyle name="Warning Text" xfId="64"/>
  </cellStyles>
  <dxfs count="5">
    <dxf>
      <fill>
        <patternFill>
          <bgColor theme="0"/>
        </patternFill>
      </fill>
    </dxf>
    <dxf>
      <fill>
        <patternFill>
          <bgColor theme="0"/>
        </patternFill>
      </fill>
    </dxf>
    <dxf>
      <fill>
        <patternFill>
          <bgColor theme="0"/>
        </patternFill>
      </fill>
    </dxf>
    <dxf>
      <fill>
        <patternFill>
          <bgColor indexed="52"/>
        </patternFill>
      </fill>
    </dxf>
    <dxf>
      <fill>
        <patternFill>
          <bgColor indexed="13"/>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LOCALS~1\Temp\Copy%20of%20Macheta_lab_xxxxxx_PL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 Furnizor"/>
      <sheetName val="crit_resurse_logistica"/>
      <sheetName val="crit_resurse_umane"/>
      <sheetName val="crit_resurse_tehnice_Vechi"/>
      <sheetName val="Crit_Resurse_Tehnice"/>
      <sheetName val="crit_calitate"/>
      <sheetName val="oferta_lab"/>
      <sheetName val="Nom"/>
    </sheetNames>
    <sheetDataSet>
      <sheetData sheetId="3">
        <row r="4">
          <cell r="AR4" t="str">
            <v>DA</v>
          </cell>
        </row>
        <row r="5">
          <cell r="AR5" t="str">
            <v>NU</v>
          </cell>
        </row>
        <row r="8">
          <cell r="BA8" t="str">
            <v>Analize de urina</v>
          </cell>
          <cell r="BB8">
            <v>2</v>
          </cell>
          <cell r="BC8">
            <v>2</v>
          </cell>
          <cell r="BD8">
            <v>1</v>
          </cell>
          <cell r="BF8">
            <v>0</v>
          </cell>
          <cell r="BG8">
            <v>0</v>
          </cell>
          <cell r="BH8">
            <v>0</v>
          </cell>
          <cell r="BI8" t="b">
            <v>1</v>
          </cell>
          <cell r="BJ8" t="b">
            <v>1</v>
          </cell>
          <cell r="BK8" t="b">
            <v>1</v>
          </cell>
        </row>
        <row r="9">
          <cell r="BA9" t="str">
            <v>Biochimie</v>
          </cell>
          <cell r="BB9">
            <v>2</v>
          </cell>
          <cell r="BC9">
            <v>2</v>
          </cell>
          <cell r="BD9">
            <v>1</v>
          </cell>
          <cell r="BF9">
            <v>0</v>
          </cell>
          <cell r="BG9">
            <v>0</v>
          </cell>
          <cell r="BH9">
            <v>0</v>
          </cell>
          <cell r="BI9" t="b">
            <v>1</v>
          </cell>
          <cell r="BJ9" t="b">
            <v>1</v>
          </cell>
          <cell r="BK9" t="b">
            <v>1</v>
          </cell>
        </row>
        <row r="10">
          <cell r="BA10" t="str">
            <v>Biochimie electroforeza</v>
          </cell>
          <cell r="BB10">
            <v>2</v>
          </cell>
          <cell r="BC10">
            <v>2</v>
          </cell>
          <cell r="BD10">
            <v>1</v>
          </cell>
          <cell r="BF10">
            <v>0</v>
          </cell>
          <cell r="BG10">
            <v>0</v>
          </cell>
          <cell r="BH10">
            <v>0</v>
          </cell>
          <cell r="BI10" t="b">
            <v>1</v>
          </cell>
          <cell r="BJ10" t="b">
            <v>1</v>
          </cell>
          <cell r="BK10" t="b">
            <v>1</v>
          </cell>
        </row>
        <row r="11">
          <cell r="BA11" t="str">
            <v>Citologie Papanicolau</v>
          </cell>
          <cell r="BF11">
            <v>0</v>
          </cell>
          <cell r="BG11">
            <v>0</v>
          </cell>
          <cell r="BH11">
            <v>0</v>
          </cell>
          <cell r="BI11" t="b">
            <v>1</v>
          </cell>
          <cell r="BJ11" t="b">
            <v>1</v>
          </cell>
          <cell r="BK11" t="b">
            <v>1</v>
          </cell>
        </row>
        <row r="12">
          <cell r="BA12" t="str">
            <v>Hematologie</v>
          </cell>
          <cell r="BB12">
            <v>2</v>
          </cell>
          <cell r="BF12">
            <v>0</v>
          </cell>
          <cell r="BG12">
            <v>0</v>
          </cell>
          <cell r="BH12">
            <v>0</v>
          </cell>
          <cell r="BI12" t="b">
            <v>1</v>
          </cell>
          <cell r="BJ12" t="b">
            <v>1</v>
          </cell>
          <cell r="BK12" t="b">
            <v>1</v>
          </cell>
        </row>
        <row r="13">
          <cell r="BA13" t="str">
            <v>Hemostaza</v>
          </cell>
          <cell r="BB13">
            <v>2</v>
          </cell>
          <cell r="BC13">
            <v>2</v>
          </cell>
          <cell r="BD13">
            <v>1</v>
          </cell>
          <cell r="BF13">
            <v>0</v>
          </cell>
          <cell r="BG13">
            <v>0</v>
          </cell>
          <cell r="BH13">
            <v>0</v>
          </cell>
          <cell r="BI13" t="b">
            <v>1</v>
          </cell>
          <cell r="BJ13" t="b">
            <v>1</v>
          </cell>
          <cell r="BK13" t="b">
            <v>1</v>
          </cell>
        </row>
        <row r="14">
          <cell r="BA14" t="str">
            <v>Histopatologie</v>
          </cell>
          <cell r="BB14">
            <v>2</v>
          </cell>
          <cell r="BF14">
            <v>0</v>
          </cell>
          <cell r="BG14">
            <v>0</v>
          </cell>
          <cell r="BH14">
            <v>0</v>
          </cell>
          <cell r="BI14" t="b">
            <v>1</v>
          </cell>
          <cell r="BJ14" t="b">
            <v>1</v>
          </cell>
          <cell r="BK14" t="b">
            <v>1</v>
          </cell>
        </row>
        <row r="15">
          <cell r="BA15" t="str">
            <v>Imunohematologie</v>
          </cell>
          <cell r="BD15">
            <v>1</v>
          </cell>
          <cell r="BF15">
            <v>0</v>
          </cell>
          <cell r="BG15">
            <v>0</v>
          </cell>
          <cell r="BH15">
            <v>0</v>
          </cell>
          <cell r="BI15" t="b">
            <v>1</v>
          </cell>
          <cell r="BJ15" t="b">
            <v>1</v>
          </cell>
          <cell r="BK15" t="b">
            <v>1</v>
          </cell>
        </row>
        <row r="16">
          <cell r="BA16" t="str">
            <v>Imunologie</v>
          </cell>
          <cell r="BB16">
            <v>2</v>
          </cell>
          <cell r="BC16">
            <v>2</v>
          </cell>
          <cell r="BD16">
            <v>1</v>
          </cell>
          <cell r="BF16">
            <v>0</v>
          </cell>
          <cell r="BG16">
            <v>0</v>
          </cell>
          <cell r="BH16">
            <v>0</v>
          </cell>
          <cell r="BI16" t="b">
            <v>1</v>
          </cell>
          <cell r="BJ16" t="b">
            <v>1</v>
          </cell>
          <cell r="BK16" t="b">
            <v>1</v>
          </cell>
        </row>
        <row r="17">
          <cell r="BA17" t="str">
            <v>Imunologie SistSpec</v>
          </cell>
          <cell r="BB17">
            <v>5</v>
          </cell>
          <cell r="BC17">
            <v>2</v>
          </cell>
          <cell r="BD17">
            <v>2</v>
          </cell>
          <cell r="BF17">
            <v>0</v>
          </cell>
          <cell r="BG17">
            <v>0</v>
          </cell>
          <cell r="BH17">
            <v>0</v>
          </cell>
          <cell r="BI17" t="b">
            <v>1</v>
          </cell>
          <cell r="BJ17" t="b">
            <v>1</v>
          </cell>
          <cell r="BK17" t="b">
            <v>1</v>
          </cell>
        </row>
        <row r="18">
          <cell r="BA18" t="str">
            <v>Micologie</v>
          </cell>
          <cell r="BF18">
            <v>0</v>
          </cell>
          <cell r="BG18">
            <v>0</v>
          </cell>
          <cell r="BH18">
            <v>0</v>
          </cell>
          <cell r="BI18" t="b">
            <v>1</v>
          </cell>
          <cell r="BJ18" t="b">
            <v>1</v>
          </cell>
          <cell r="BK18" t="b">
            <v>1</v>
          </cell>
        </row>
        <row r="19">
          <cell r="BA19" t="str">
            <v>Microbiologie</v>
          </cell>
          <cell r="BB19">
            <v>2</v>
          </cell>
          <cell r="BF19">
            <v>0</v>
          </cell>
          <cell r="BG19">
            <v>0</v>
          </cell>
          <cell r="BH19">
            <v>0</v>
          </cell>
          <cell r="BI19" t="b">
            <v>1</v>
          </cell>
          <cell r="BJ19" t="b">
            <v>1</v>
          </cell>
          <cell r="BK19" t="b">
            <v>1</v>
          </cell>
        </row>
        <row r="20">
          <cell r="BA20" t="str">
            <v>Parazitologie</v>
          </cell>
          <cell r="BF20">
            <v>0</v>
          </cell>
          <cell r="BG20">
            <v>0</v>
          </cell>
          <cell r="BH20">
            <v>0</v>
          </cell>
          <cell r="BI20" t="b">
            <v>1</v>
          </cell>
          <cell r="BJ20" t="b">
            <v>1</v>
          </cell>
          <cell r="BK20" t="b">
            <v>1</v>
          </cell>
        </row>
        <row r="21">
          <cell r="BA21" t="str">
            <v>Histopatologie_</v>
          </cell>
          <cell r="BF21">
            <v>0</v>
          </cell>
          <cell r="BG21">
            <v>0</v>
          </cell>
          <cell r="BH21">
            <v>0</v>
          </cell>
          <cell r="BI21" t="b">
            <v>1</v>
          </cell>
          <cell r="BJ21" t="b">
            <v>1</v>
          </cell>
          <cell r="BK21" t="b">
            <v>1</v>
          </cell>
        </row>
        <row r="22">
          <cell r="BA22" t="str">
            <v>Micologie_</v>
          </cell>
          <cell r="BF22">
            <v>0</v>
          </cell>
          <cell r="BG22">
            <v>0</v>
          </cell>
          <cell r="BH22">
            <v>0</v>
          </cell>
          <cell r="BI22" t="b">
            <v>1</v>
          </cell>
          <cell r="BJ22" t="b">
            <v>1</v>
          </cell>
          <cell r="BK22" t="b">
            <v>1</v>
          </cell>
        </row>
        <row r="23">
          <cell r="BA23" t="str">
            <v>Microbiologie_</v>
          </cell>
          <cell r="BF23">
            <v>0</v>
          </cell>
          <cell r="BG23">
            <v>0</v>
          </cell>
          <cell r="BH23">
            <v>0</v>
          </cell>
          <cell r="BI23" t="b">
            <v>1</v>
          </cell>
          <cell r="BJ23" t="b">
            <v>1</v>
          </cell>
          <cell r="BK23" t="b">
            <v>1</v>
          </cell>
        </row>
        <row r="24">
          <cell r="BA24" t="str">
            <v>Microbiologie__</v>
          </cell>
          <cell r="BF24">
            <v>0</v>
          </cell>
          <cell r="BG24">
            <v>0</v>
          </cell>
          <cell r="BH24">
            <v>0</v>
          </cell>
          <cell r="BI24" t="b">
            <v>1</v>
          </cell>
          <cell r="BJ24" t="b">
            <v>1</v>
          </cell>
          <cell r="BK24" t="b">
            <v>1</v>
          </cell>
        </row>
      </sheetData>
      <sheetData sheetId="7">
        <row r="2">
          <cell r="A2" t="str">
            <v>Medic specialist laborator</v>
          </cell>
          <cell r="B2">
            <v>30</v>
          </cell>
          <cell r="C2">
            <v>35</v>
          </cell>
          <cell r="H2" t="str">
            <v>Analize de urina</v>
          </cell>
          <cell r="I2">
            <v>2</v>
          </cell>
          <cell r="J2">
            <v>2</v>
          </cell>
          <cell r="K2">
            <v>1</v>
          </cell>
        </row>
        <row r="3">
          <cell r="A3" t="str">
            <v>Medic primar laborator</v>
          </cell>
          <cell r="B3">
            <v>40</v>
          </cell>
          <cell r="C3">
            <v>35</v>
          </cell>
          <cell r="H3" t="str">
            <v>Biochimie</v>
          </cell>
          <cell r="I3">
            <v>2</v>
          </cell>
          <cell r="J3">
            <v>2</v>
          </cell>
          <cell r="K3">
            <v>1</v>
          </cell>
        </row>
        <row r="4">
          <cell r="A4" t="str">
            <v>Chimist</v>
          </cell>
          <cell r="B4">
            <v>15</v>
          </cell>
          <cell r="C4">
            <v>35</v>
          </cell>
          <cell r="H4" t="str">
            <v>Biochimie electroforeza</v>
          </cell>
          <cell r="I4">
            <v>2</v>
          </cell>
          <cell r="J4">
            <v>2</v>
          </cell>
          <cell r="K4">
            <v>1</v>
          </cell>
        </row>
        <row r="5">
          <cell r="A5" t="str">
            <v>Biolog</v>
          </cell>
          <cell r="B5">
            <v>15</v>
          </cell>
          <cell r="C5">
            <v>35</v>
          </cell>
          <cell r="H5" t="str">
            <v>Citologie Papanicolau</v>
          </cell>
        </row>
        <row r="6">
          <cell r="A6" t="str">
            <v>Biochimist</v>
          </cell>
          <cell r="B6">
            <v>15</v>
          </cell>
          <cell r="C6">
            <v>35</v>
          </cell>
          <cell r="H6" t="str">
            <v>Hematologie</v>
          </cell>
          <cell r="K6">
            <v>2</v>
          </cell>
        </row>
        <row r="7">
          <cell r="A7" t="str">
            <v>Chimist medical specialist</v>
          </cell>
          <cell r="B7">
            <v>20</v>
          </cell>
          <cell r="C7">
            <v>35</v>
          </cell>
          <cell r="H7" t="str">
            <v>Hemostaza</v>
          </cell>
          <cell r="I7">
            <v>2</v>
          </cell>
          <cell r="J7">
            <v>2</v>
          </cell>
          <cell r="K7">
            <v>0</v>
          </cell>
        </row>
        <row r="8">
          <cell r="A8" t="str">
            <v>Biolog medical specialist</v>
          </cell>
          <cell r="B8">
            <v>20</v>
          </cell>
          <cell r="C8">
            <v>35</v>
          </cell>
          <cell r="H8" t="str">
            <v>Histopatologie</v>
          </cell>
          <cell r="I8">
            <v>2</v>
          </cell>
        </row>
        <row r="9">
          <cell r="A9" t="str">
            <v>Biochimist medical specialist</v>
          </cell>
          <cell r="B9">
            <v>20</v>
          </cell>
          <cell r="C9">
            <v>35</v>
          </cell>
          <cell r="H9" t="str">
            <v>Histopatologie_</v>
          </cell>
        </row>
        <row r="10">
          <cell r="A10" t="str">
            <v>Chimist medical principal</v>
          </cell>
          <cell r="B10">
            <v>25</v>
          </cell>
          <cell r="C10">
            <v>35</v>
          </cell>
          <cell r="H10" t="str">
            <v>Imunohematologie</v>
          </cell>
          <cell r="J10">
            <v>2</v>
          </cell>
          <cell r="K10">
            <v>1</v>
          </cell>
        </row>
        <row r="11">
          <cell r="A11" t="str">
            <v>Biolog medical principal</v>
          </cell>
          <cell r="B11">
            <v>25</v>
          </cell>
          <cell r="C11">
            <v>35</v>
          </cell>
          <cell r="H11" t="str">
            <v>Imunologie</v>
          </cell>
          <cell r="I11">
            <v>2</v>
          </cell>
          <cell r="J11">
            <v>2</v>
          </cell>
          <cell r="K11">
            <v>1</v>
          </cell>
        </row>
        <row r="12">
          <cell r="A12" t="str">
            <v>Biochimist medical principal</v>
          </cell>
          <cell r="B12">
            <v>25</v>
          </cell>
          <cell r="C12">
            <v>35</v>
          </cell>
          <cell r="H12" t="str">
            <v>Imunologie SistSpec</v>
          </cell>
          <cell r="I12">
            <v>5</v>
          </cell>
          <cell r="J12">
            <v>2</v>
          </cell>
          <cell r="K12">
            <v>2</v>
          </cell>
        </row>
        <row r="13">
          <cell r="A13" t="str">
            <v>Farmacist</v>
          </cell>
          <cell r="B13">
            <v>15</v>
          </cell>
          <cell r="C13">
            <v>35</v>
          </cell>
          <cell r="H13" t="str">
            <v>Micologie</v>
          </cell>
        </row>
        <row r="14">
          <cell r="A14" t="str">
            <v>Asistent medical de laborator cu studii superioare</v>
          </cell>
          <cell r="B14">
            <v>10</v>
          </cell>
          <cell r="C14">
            <v>35</v>
          </cell>
          <cell r="H14" t="str">
            <v>Micologie_</v>
          </cell>
        </row>
        <row r="15">
          <cell r="A15" t="str">
            <v>Asistent medical de laborator fara studii superioare</v>
          </cell>
          <cell r="B15">
            <v>8</v>
          </cell>
          <cell r="C15">
            <v>35</v>
          </cell>
          <cell r="H15" t="str">
            <v>Microbiologie</v>
          </cell>
          <cell r="I15">
            <v>2</v>
          </cell>
        </row>
        <row r="16">
          <cell r="A16" t="str">
            <v>Medic specialist anatomie patologica</v>
          </cell>
          <cell r="B16">
            <v>30</v>
          </cell>
          <cell r="C16">
            <v>30</v>
          </cell>
          <cell r="H16" t="str">
            <v>Microbiologie_</v>
          </cell>
        </row>
        <row r="17">
          <cell r="A17" t="str">
            <v>Medic primar anatomie patologica</v>
          </cell>
          <cell r="B17">
            <v>40</v>
          </cell>
          <cell r="C17">
            <v>30</v>
          </cell>
          <cell r="H17" t="str">
            <v>Microbiologie__</v>
          </cell>
        </row>
        <row r="18">
          <cell r="A18" t="str">
            <v>Cercetator stiintific CP1 si CP2 in anatomie-patologica</v>
          </cell>
          <cell r="B18">
            <v>40</v>
          </cell>
          <cell r="C18">
            <v>30</v>
          </cell>
          <cell r="H18" t="str">
            <v>Parazitologie</v>
          </cell>
        </row>
        <row r="19">
          <cell r="A19" t="str">
            <v>Cercetator stiintific CP3 si CS in anatomie-patologica</v>
          </cell>
          <cell r="B19">
            <v>30</v>
          </cell>
          <cell r="C19">
            <v>30</v>
          </cell>
        </row>
        <row r="20">
          <cell r="A20" t="str">
            <v>Asistenti de cercetare stiintifica in anatomie-patologica</v>
          </cell>
          <cell r="B20">
            <v>25</v>
          </cell>
          <cell r="C20">
            <v>30</v>
          </cell>
          <cell r="J20" t="str">
            <v>Analize de urina</v>
          </cell>
          <cell r="K20" t="str">
            <v>Automat</v>
          </cell>
        </row>
        <row r="21">
          <cell r="J21" t="str">
            <v>Analize de urina</v>
          </cell>
          <cell r="K21" t="str">
            <v>Semiautomat</v>
          </cell>
        </row>
        <row r="22">
          <cell r="J22" t="str">
            <v>Biochimie</v>
          </cell>
          <cell r="K22" t="str">
            <v>Automat</v>
          </cell>
        </row>
        <row r="23">
          <cell r="J23" t="str">
            <v>Biochimie</v>
          </cell>
          <cell r="K23" t="str">
            <v>Semiautomat</v>
          </cell>
        </row>
        <row r="24">
          <cell r="J24" t="str">
            <v>Biochimie electroforeza</v>
          </cell>
          <cell r="K24" t="str">
            <v>Automat</v>
          </cell>
        </row>
        <row r="25">
          <cell r="J25" t="str">
            <v>Biochimie electroforeza</v>
          </cell>
          <cell r="K25" t="str">
            <v>Semiautomat</v>
          </cell>
        </row>
        <row r="26">
          <cell r="J26" t="str">
            <v>Citologie Papanicolau</v>
          </cell>
          <cell r="K26" t="str">
            <v>x</v>
          </cell>
        </row>
        <row r="27">
          <cell r="A27" t="str">
            <v>act de primire</v>
          </cell>
          <cell r="J27" t="str">
            <v>Hematologie</v>
          </cell>
          <cell r="K27" t="str">
            <v>Automat</v>
          </cell>
        </row>
        <row r="28">
          <cell r="A28" t="str">
            <v>contract de comodat</v>
          </cell>
          <cell r="J28" t="str">
            <v>Hemostaza</v>
          </cell>
          <cell r="K28" t="str">
            <v>Automat</v>
          </cell>
        </row>
        <row r="29">
          <cell r="A29" t="str">
            <v>contract de cumparare</v>
          </cell>
          <cell r="J29" t="str">
            <v>Hemostaza</v>
          </cell>
          <cell r="K29" t="str">
            <v>Semiautomat</v>
          </cell>
        </row>
        <row r="30">
          <cell r="A30" t="str">
            <v>contract de inchiriere</v>
          </cell>
          <cell r="J30" t="str">
            <v>Histopatologie</v>
          </cell>
          <cell r="K30" t="str">
            <v>Automat</v>
          </cell>
        </row>
        <row r="31">
          <cell r="A31" t="str">
            <v>contract de leasing</v>
          </cell>
          <cell r="J31" t="str">
            <v>Histopatologie_</v>
          </cell>
          <cell r="K31" t="str">
            <v>x</v>
          </cell>
        </row>
        <row r="32">
          <cell r="A32" t="str">
            <v>factura</v>
          </cell>
          <cell r="J32" t="str">
            <v>Imunohematologie</v>
          </cell>
          <cell r="K32" t="str">
            <v>x</v>
          </cell>
        </row>
        <row r="33">
          <cell r="J33" t="str">
            <v>Imunologie</v>
          </cell>
          <cell r="K33" t="str">
            <v>Automat</v>
          </cell>
        </row>
        <row r="34">
          <cell r="J34" t="str">
            <v>Imunologie</v>
          </cell>
          <cell r="K34" t="str">
            <v>Semiautomat</v>
          </cell>
        </row>
        <row r="35">
          <cell r="J35" t="str">
            <v>Imunologie SistSpec</v>
          </cell>
          <cell r="K35" t="str">
            <v>Automat</v>
          </cell>
        </row>
        <row r="36">
          <cell r="A36" t="str">
            <v>Contract muncă</v>
          </cell>
          <cell r="J36" t="str">
            <v>Imunologie SistSpec</v>
          </cell>
          <cell r="K36" t="str">
            <v>Semiautomat</v>
          </cell>
        </row>
        <row r="37">
          <cell r="A37" t="str">
            <v>PFA</v>
          </cell>
          <cell r="J37" t="str">
            <v>Micologie</v>
          </cell>
          <cell r="K37" t="str">
            <v>x</v>
          </cell>
        </row>
        <row r="38">
          <cell r="J38" t="str">
            <v>Micologie_</v>
          </cell>
          <cell r="K38" t="str">
            <v>x</v>
          </cell>
        </row>
        <row r="39">
          <cell r="J39" t="str">
            <v>Microbiologie</v>
          </cell>
          <cell r="K39" t="str">
            <v>Automat</v>
          </cell>
        </row>
        <row r="40">
          <cell r="J40" t="str">
            <v>Microbiologie_</v>
          </cell>
          <cell r="K40" t="str">
            <v>x</v>
          </cell>
        </row>
        <row r="41">
          <cell r="J41" t="str">
            <v>Microbiologie__</v>
          </cell>
          <cell r="K41" t="str">
            <v>x</v>
          </cell>
        </row>
        <row r="42">
          <cell r="J42" t="str">
            <v>Parazitologie</v>
          </cell>
          <cell r="K42" t="str">
            <v>x</v>
          </cell>
        </row>
        <row r="81">
          <cell r="I81" t="str">
            <v>Categorie+Aparat</v>
          </cell>
          <cell r="J81" t="str">
            <v>Categorie</v>
          </cell>
          <cell r="K81" t="str">
            <v>Aparat</v>
          </cell>
          <cell r="L81" t="str">
            <v>Puncte</v>
          </cell>
          <cell r="M81" t="str">
            <v>Ani</v>
          </cell>
          <cell r="N81" t="str">
            <v>Fara_Aparat</v>
          </cell>
          <cell r="O81" t="str">
            <v>Cu_Norma</v>
          </cell>
        </row>
        <row r="82">
          <cell r="I82" t="str">
            <v>Analize de urinaAnalizor automat pt. examen de urina - cu o vechime de pana la 5 ani</v>
          </cell>
          <cell r="J82" t="str">
            <v>Analize de urina</v>
          </cell>
          <cell r="K82" t="str">
            <v>Analizor automat pt. examen de urina - cu o vechime de pana la 5 ani</v>
          </cell>
          <cell r="L82">
            <v>20</v>
          </cell>
          <cell r="M82">
            <v>2</v>
          </cell>
        </row>
        <row r="83">
          <cell r="I83" t="str">
            <v>Analize de urinaAnalizor semiautomat pt. examen de urina - cu o vechime de pana la 5 ani</v>
          </cell>
          <cell r="J83" t="str">
            <v>Analize de urina</v>
          </cell>
          <cell r="K83" t="str">
            <v>Analizor semiautomat pt. examen de urina - cu o vechime de pana la 5 ani</v>
          </cell>
          <cell r="L83">
            <v>5</v>
          </cell>
          <cell r="M83">
            <v>1</v>
          </cell>
        </row>
        <row r="84">
          <cell r="I84" t="str">
            <v>BiochimieAnalizor automat cu determinare si prin turbidimetrie cu o vechime de pana la 5 ani</v>
          </cell>
          <cell r="J84" t="str">
            <v>Biochimie</v>
          </cell>
          <cell r="K84" t="str">
            <v>Analizor automat cu determinare si prin turbidimetrie cu o vechime de pana la 5 ani</v>
          </cell>
          <cell r="L84">
            <v>20</v>
          </cell>
          <cell r="M84">
            <v>2</v>
          </cell>
          <cell r="O84">
            <v>0.06</v>
          </cell>
        </row>
        <row r="85">
          <cell r="I85" t="str">
            <v>BiochimieAnalizor automat cu determinare si prin turbidimetrie, inclusiv modul de ioni cu o vechime de pana la 5 ani</v>
          </cell>
          <cell r="J85" t="str">
            <v>Biochimie</v>
          </cell>
          <cell r="K85" t="str">
            <v>Analizor automat cu determinare si prin turbidimetrie, inclusiv modul de ioni cu o vechime de pana la 5 ani</v>
          </cell>
          <cell r="L85">
            <v>30</v>
          </cell>
          <cell r="M85">
            <v>2</v>
          </cell>
          <cell r="O85">
            <v>0.06</v>
          </cell>
        </row>
        <row r="86">
          <cell r="I86" t="str">
            <v>BiochimieAnalizor automat inclusiv modul de ioni cu o vechime de pana la 5 ani</v>
          </cell>
          <cell r="J86" t="str">
            <v>Biochimie</v>
          </cell>
          <cell r="K86" t="str">
            <v>Analizor automat inclusiv modul de ioni cu o vechime de pana la 5 ani</v>
          </cell>
          <cell r="L86">
            <v>10</v>
          </cell>
          <cell r="M86">
            <v>2</v>
          </cell>
          <cell r="O86">
            <v>0.06</v>
          </cell>
        </row>
        <row r="87">
          <cell r="I87" t="str">
            <v>Biochimie electroforezaAnalizor automat pentru electroforeza cu o vechime de pana la 5 ani</v>
          </cell>
          <cell r="J87" t="str">
            <v>Biochimie electroforeza</v>
          </cell>
          <cell r="K87" t="str">
            <v>Analizor automat pentru electroforeza cu o vechime de pana la 5 ani</v>
          </cell>
          <cell r="L87">
            <v>20</v>
          </cell>
          <cell r="M87">
            <v>2</v>
          </cell>
        </row>
        <row r="88">
          <cell r="I88" t="str">
            <v>Biochimie electroforezaAnalizor automat pentru electroforeza cu o vechime de pana la 5 ani</v>
          </cell>
          <cell r="J88" t="str">
            <v>Biochimie electroforeza</v>
          </cell>
          <cell r="K88" t="str">
            <v>Analizor automat pentru electroforeza cu o vechime de pana la 5 ani</v>
          </cell>
          <cell r="L88">
            <v>20</v>
          </cell>
          <cell r="M88">
            <v>2</v>
          </cell>
        </row>
        <row r="89">
          <cell r="I89" t="str">
            <v>BiochimieAnalizor semiautomat cu o vechime de pana la 5 ani</v>
          </cell>
          <cell r="J89" t="str">
            <v>Biochimie</v>
          </cell>
          <cell r="K89" t="str">
            <v>Analizor semiautomat cu o vechime de pana la 5 ani</v>
          </cell>
          <cell r="L89">
            <v>5</v>
          </cell>
          <cell r="M89">
            <v>1</v>
          </cell>
        </row>
        <row r="90">
          <cell r="I90" t="str">
            <v>BiochimieAnalizor semiautomat cu o vechime de pana la 5 ani</v>
          </cell>
          <cell r="J90" t="str">
            <v>Biochimie</v>
          </cell>
          <cell r="K90" t="str">
            <v>Analizor semiautomat cu o vechime de pana la 5 ani</v>
          </cell>
          <cell r="L90">
            <v>5</v>
          </cell>
          <cell r="M90">
            <v>1</v>
          </cell>
        </row>
        <row r="91">
          <cell r="I91" t="str">
            <v>Biochimie electroforezaAnalizor semiautomat pentru electroforeza cu o vechime de pana la 5 ani</v>
          </cell>
          <cell r="J91" t="str">
            <v>Biochimie electroforeza</v>
          </cell>
          <cell r="K91" t="str">
            <v>Analizor semiautomat pentru electroforeza cu o vechime de pana la 5 ani</v>
          </cell>
          <cell r="L91">
            <v>5</v>
          </cell>
          <cell r="M91">
            <v>1</v>
          </cell>
        </row>
        <row r="92">
          <cell r="I92" t="str">
            <v>Biochimie electroforezaAnalizor semiautomat pentru electroforeza cu o vechime de pana la 5 ani</v>
          </cell>
          <cell r="J92" t="str">
            <v>Biochimie electroforeza</v>
          </cell>
          <cell r="K92" t="str">
            <v>Analizor semiautomat pentru electroforeza cu o vechime de pana la 5 ani</v>
          </cell>
          <cell r="L92">
            <v>5</v>
          </cell>
          <cell r="M92">
            <v>1</v>
          </cell>
        </row>
        <row r="93">
          <cell r="I93" t="str">
            <v>Citologie Papanicolaux</v>
          </cell>
          <cell r="J93" t="str">
            <v>Citologie Papanicolau</v>
          </cell>
          <cell r="K93" t="str">
            <v>x</v>
          </cell>
          <cell r="L93">
            <v>5</v>
          </cell>
          <cell r="N93" t="str">
            <v>NU</v>
          </cell>
        </row>
        <row r="94">
          <cell r="I94" t="str">
            <v>HematologieAnalizor cu mai mult de 18 parametri (cu formulă leucocitară completă - 5 DIF) cu pana la 60 teste/ora inclusiv; cu modul laser flowcitometric - cu o vechime de pana la 5 ani</v>
          </cell>
          <cell r="J94" t="str">
            <v>Hematologie</v>
          </cell>
          <cell r="K94" t="str">
            <v>Analizor cu mai mult de 18 parametri (cu formulă leucocitară completă - 5 DIF) cu pana la 60 teste/ora inclusiv; cu modul laser flowcitometric - cu o vechime de pana la 5 ani</v>
          </cell>
          <cell r="L94">
            <v>18</v>
          </cell>
          <cell r="M94">
            <v>2</v>
          </cell>
        </row>
        <row r="95">
          <cell r="I95" t="str">
            <v>HematologieAnalizor cu mai mult de 18 parametri (cu formulă leucocitară completă - 5 DIF) cu până la 60 teste/oră inclusiv cu o vechime de pana la 5 ani</v>
          </cell>
          <cell r="J95" t="str">
            <v>Hematologie</v>
          </cell>
          <cell r="K95" t="str">
            <v>Analizor cu mai mult de 18 parametri (cu formulă leucocitară completă - 5 DIF) cu până la 60 teste/oră inclusiv cu o vechime de pana la 5 ani</v>
          </cell>
          <cell r="L95">
            <v>12</v>
          </cell>
          <cell r="M95">
            <v>2</v>
          </cell>
        </row>
        <row r="96">
          <cell r="I96" t="str">
            <v>HematologieAnalizor cu mai mult de 22 de parametri (cu formula leucocitara completa - 5 DIF) cu minim 61 teste /ora cu o vechime de pana la 5 ani</v>
          </cell>
          <cell r="J96" t="str">
            <v>Hematologie</v>
          </cell>
          <cell r="K96" t="str">
            <v>Analizor cu mai mult de 22 de parametri (cu formula leucocitara completa - 5 DIF) cu minim 61 teste /ora cu o vechime de pana la 5 ani</v>
          </cell>
          <cell r="L96">
            <v>14</v>
          </cell>
          <cell r="M96">
            <v>2</v>
          </cell>
        </row>
        <row r="97">
          <cell r="I97" t="str">
            <v>HematologieAnalizor cu mai mult de 22 parametri (cu formula leucocitara completa - 5 DIF) cu minim 61 teste/ora; cu modul laser flowcitometric cu o vechime de pana la 5 ani</v>
          </cell>
          <cell r="J97" t="str">
            <v>Hematologie</v>
          </cell>
          <cell r="K97" t="str">
            <v>Analizor cu mai mult de 22 parametri (cu formula leucocitara completa - 5 DIF) cu minim 61 teste/ora; cu modul laser flowcitometric cu o vechime de pana la 5 ani</v>
          </cell>
          <cell r="L97">
            <v>20</v>
          </cell>
          <cell r="M97">
            <v>2</v>
          </cell>
        </row>
        <row r="98">
          <cell r="I98" t="str">
            <v>HematologieAnalizor până la 18 parametri inclusiv - cu o vechime de pana la 5 ani</v>
          </cell>
          <cell r="J98" t="str">
            <v>Hematologie</v>
          </cell>
          <cell r="K98" t="str">
            <v>Analizor până la 18 parametri inclusiv - cu o vechime de pana la 5 ani</v>
          </cell>
          <cell r="L98">
            <v>10</v>
          </cell>
          <cell r="M98">
            <v>2</v>
          </cell>
        </row>
        <row r="99">
          <cell r="I99" t="str">
            <v>HemostazaAnalizor coagulare complet automat cu o vechime de pana la 5 ani</v>
          </cell>
          <cell r="J99" t="str">
            <v>Hemostaza</v>
          </cell>
          <cell r="K99" t="str">
            <v>Analizor coagulare complet automat cu o vechime de pana la 5 ani</v>
          </cell>
          <cell r="L99">
            <v>18</v>
          </cell>
          <cell r="M99">
            <v>2</v>
          </cell>
        </row>
        <row r="100">
          <cell r="I100" t="str">
            <v>HemostazaAnalizor coagulare semiautomat cu o vechime de pana la 5 ani</v>
          </cell>
          <cell r="J100" t="str">
            <v>Hemostaza</v>
          </cell>
          <cell r="K100" t="str">
            <v>Analizor coagulare semiautomat cu o vechime de pana la 5 ani</v>
          </cell>
          <cell r="L100">
            <v>10</v>
          </cell>
          <cell r="M100">
            <v>2</v>
          </cell>
        </row>
        <row r="101">
          <cell r="I101" t="str">
            <v>HistopatologieSistem automat de prelucrare a probelor</v>
          </cell>
          <cell r="J101" t="str">
            <v>Histopatologie</v>
          </cell>
          <cell r="K101" t="str">
            <v>Sistem automat de prelucrare a probelor</v>
          </cell>
          <cell r="L101">
            <v>40</v>
          </cell>
          <cell r="M101">
            <v>2</v>
          </cell>
        </row>
        <row r="102">
          <cell r="I102" t="str">
            <v>HistopatologieSistem colorare automata a lamelor</v>
          </cell>
          <cell r="J102" t="str">
            <v>Histopatologie</v>
          </cell>
          <cell r="K102" t="str">
            <v>Sistem colorare automata a lamelor</v>
          </cell>
          <cell r="L102">
            <v>15</v>
          </cell>
          <cell r="M102">
            <v>2</v>
          </cell>
        </row>
        <row r="103">
          <cell r="I103" t="str">
            <v>Histopatologie_x</v>
          </cell>
          <cell r="J103" t="str">
            <v>Histopatologie_</v>
          </cell>
          <cell r="K103" t="str">
            <v>x</v>
          </cell>
          <cell r="L103">
            <v>25</v>
          </cell>
          <cell r="N103" t="str">
            <v>NU</v>
          </cell>
        </row>
        <row r="104">
          <cell r="I104" t="str">
            <v>Imunohematologiex</v>
          </cell>
          <cell r="J104" t="str">
            <v>Imunohematologie</v>
          </cell>
          <cell r="K104" t="str">
            <v>x</v>
          </cell>
          <cell r="L104">
            <v>2</v>
          </cell>
        </row>
        <row r="105">
          <cell r="I105" t="str">
            <v>ImunologieSistem automatizat ELISA cu o vechime de pana la 5 ani cu 2 microplaci simultan</v>
          </cell>
          <cell r="J105" t="str">
            <v>Imunologie</v>
          </cell>
          <cell r="K105" t="str">
            <v>Sistem automatizat ELISA cu o vechime de pana la 5 ani cu 2 microplaci simultan</v>
          </cell>
          <cell r="L105">
            <v>30</v>
          </cell>
          <cell r="M105">
            <v>2</v>
          </cell>
        </row>
        <row r="106">
          <cell r="I106" t="str">
            <v>ImunologieSistem automatizat ELISA cu o vechime de pana la 5 ani cu 4 microplaci simultan</v>
          </cell>
          <cell r="J106" t="str">
            <v>Imunologie</v>
          </cell>
          <cell r="K106" t="str">
            <v>Sistem automatizat ELISA cu o vechime de pana la 5 ani cu 4 microplaci simultan</v>
          </cell>
          <cell r="L106">
            <v>35</v>
          </cell>
          <cell r="M106">
            <v>2</v>
          </cell>
        </row>
        <row r="107">
          <cell r="I107" t="str">
            <v>ImunologieSistem automatizat ELISA cu o vechime de pana la 5 ani cu 6 microplaci simultan</v>
          </cell>
          <cell r="J107" t="str">
            <v>Imunologie</v>
          </cell>
          <cell r="K107" t="str">
            <v>Sistem automatizat ELISA cu o vechime de pana la 5 ani cu 6 microplaci simultan</v>
          </cell>
          <cell r="L107">
            <v>40</v>
          </cell>
          <cell r="M107">
            <v>2</v>
          </cell>
        </row>
        <row r="108">
          <cell r="I108" t="str">
            <v>ImunologieSistem automatizat ELISA cu o vechime de pana la 5 ani cu o microplaca</v>
          </cell>
          <cell r="J108" t="str">
            <v>Imunologie</v>
          </cell>
          <cell r="K108" t="str">
            <v>Sistem automatizat ELISA cu o vechime de pana la 5 ani cu o microplaca</v>
          </cell>
          <cell r="L108">
            <v>25</v>
          </cell>
          <cell r="M108">
            <v>2</v>
          </cell>
        </row>
        <row r="109">
          <cell r="I109" t="str">
            <v>ImunologieSistem semiautomatizat ELISA cu o vechime pana la 5 ani</v>
          </cell>
          <cell r="J109" t="str">
            <v>Imunologie</v>
          </cell>
          <cell r="K109" t="str">
            <v>Sistem semiautomatizat ELISA cu o vechime pana la 5 ani</v>
          </cell>
          <cell r="L109">
            <v>10</v>
          </cell>
          <cell r="M109">
            <v>2</v>
          </cell>
        </row>
        <row r="110">
          <cell r="I110" t="str">
            <v>Imunologie SistSpecSisteme speciale automate cu o vechime de pana la 5 ani (CLIA, ECLIA, MEIA, EIA, FPIA, REA, CMIA, EMIT, RAST, RIA, IFA, ELFA, TRACE)</v>
          </cell>
          <cell r="J110" t="str">
            <v>Imunologie SistSpec</v>
          </cell>
          <cell r="K110" t="str">
            <v>Sisteme speciale automate cu o vechime de pana la 5 ani (CLIA, ECLIA, MEIA, EIA, FPIA, REA, CMIA, EMIT, RAST, RIA, IFA, ELFA, TRACE)</v>
          </cell>
          <cell r="L110">
            <v>40</v>
          </cell>
          <cell r="M110">
            <v>2</v>
          </cell>
          <cell r="O110">
            <v>0.6</v>
          </cell>
        </row>
        <row r="111">
          <cell r="I111" t="str">
            <v>Imunologie SistSpecSisteme speciale semiautomate cu o vechime de pana la 5 ani</v>
          </cell>
          <cell r="J111" t="str">
            <v>Imunologie SistSpec</v>
          </cell>
          <cell r="K111" t="str">
            <v>Sisteme speciale semiautomate cu o vechime de pana la 5 ani</v>
          </cell>
          <cell r="L111">
            <v>25</v>
          </cell>
          <cell r="M111">
            <v>2</v>
          </cell>
        </row>
        <row r="112">
          <cell r="I112" t="str">
            <v>MicologieDecelarea prezentei miceliilor si identificarea miceliilor</v>
          </cell>
          <cell r="J112" t="str">
            <v>Micologie</v>
          </cell>
          <cell r="K112" t="str">
            <v>Decelarea prezentei miceliilor si identificarea miceliilor</v>
          </cell>
          <cell r="L112">
            <v>10</v>
          </cell>
          <cell r="M112">
            <v>2</v>
          </cell>
          <cell r="N112" t="str">
            <v>NU</v>
          </cell>
        </row>
        <row r="113">
          <cell r="I113" t="str">
            <v>Micologiex</v>
          </cell>
          <cell r="J113" t="str">
            <v>Micologie</v>
          </cell>
          <cell r="K113" t="str">
            <v>x</v>
          </cell>
          <cell r="L113">
            <v>8</v>
          </cell>
          <cell r="M113">
            <v>2</v>
          </cell>
          <cell r="N113" t="str">
            <v>NU</v>
          </cell>
        </row>
        <row r="114">
          <cell r="I114" t="str">
            <v>Micologie_x</v>
          </cell>
          <cell r="J114" t="str">
            <v>Micologie_</v>
          </cell>
          <cell r="K114" t="str">
            <v>x</v>
          </cell>
          <cell r="L114">
            <v>10</v>
          </cell>
        </row>
        <row r="115">
          <cell r="I115" t="str">
            <v>MicrobiologieBacteriologie - analizor automat de microbiologie cu o vechime de pana la 5 ani</v>
          </cell>
          <cell r="J115" t="str">
            <v>Microbiologie</v>
          </cell>
          <cell r="K115" t="str">
            <v>Bacteriologie - analizor automat de microbiologie cu o vechime de pana la 5 ani</v>
          </cell>
          <cell r="L115">
            <v>40</v>
          </cell>
          <cell r="M115">
            <v>2</v>
          </cell>
        </row>
        <row r="116">
          <cell r="I116" t="str">
            <v>MicrobiologieEfectuarea antibiogramei</v>
          </cell>
          <cell r="J116" t="str">
            <v>Microbiologie</v>
          </cell>
          <cell r="K116" t="str">
            <v>Efectuarea antibiogramei</v>
          </cell>
          <cell r="L116">
            <v>8</v>
          </cell>
          <cell r="M116">
            <v>2</v>
          </cell>
          <cell r="N116" t="str">
            <v>NU</v>
          </cell>
        </row>
        <row r="117">
          <cell r="I117" t="str">
            <v>MicrobiologieIdentificarea germenilor</v>
          </cell>
          <cell r="J117" t="str">
            <v>Microbiologie</v>
          </cell>
          <cell r="K117" t="str">
            <v>Identificarea germenilor</v>
          </cell>
          <cell r="L117">
            <v>10</v>
          </cell>
          <cell r="M117">
            <v>2</v>
          </cell>
          <cell r="N117" t="str">
            <v>NU</v>
          </cell>
        </row>
        <row r="118">
          <cell r="I118" t="str">
            <v>Microbiologie_x</v>
          </cell>
          <cell r="J118" t="str">
            <v>Microbiologie_</v>
          </cell>
          <cell r="K118" t="str">
            <v>x</v>
          </cell>
          <cell r="L118">
            <v>10</v>
          </cell>
        </row>
        <row r="119">
          <cell r="I119" t="str">
            <v>Microbiologie__x</v>
          </cell>
          <cell r="J119" t="str">
            <v>Microbiologie__</v>
          </cell>
          <cell r="K119" t="str">
            <v>x</v>
          </cell>
          <cell r="L119">
            <v>8</v>
          </cell>
        </row>
        <row r="120">
          <cell r="I120" t="str">
            <v>Parazitologiex</v>
          </cell>
          <cell r="J120" t="str">
            <v>Parazitologie</v>
          </cell>
          <cell r="K120" t="str">
            <v>x</v>
          </cell>
          <cell r="L120">
            <v>2</v>
          </cell>
          <cell r="N120" t="str">
            <v>NU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Q23"/>
  <sheetViews>
    <sheetView tabSelected="1" zoomScalePageLayoutView="0" workbookViewId="0" topLeftCell="A1">
      <selection activeCell="J7" sqref="J7"/>
    </sheetView>
  </sheetViews>
  <sheetFormatPr defaultColWidth="9.140625" defaultRowHeight="15"/>
  <sheetData>
    <row r="2" spans="1:9" ht="18.75">
      <c r="A2" s="104" t="s">
        <v>144</v>
      </c>
      <c r="B2" s="104"/>
      <c r="C2" s="104"/>
      <c r="D2" s="104"/>
      <c r="E2" s="104"/>
      <c r="F2" s="104"/>
      <c r="G2" s="104"/>
      <c r="H2" s="105"/>
      <c r="I2" s="105"/>
    </row>
    <row r="3" spans="1:7" ht="15.75">
      <c r="A3" s="102"/>
      <c r="B3" s="102"/>
      <c r="C3" s="102"/>
      <c r="D3" s="102"/>
      <c r="E3" s="102"/>
      <c r="F3" s="102"/>
      <c r="G3" s="102"/>
    </row>
    <row r="4" spans="1:17" ht="15">
      <c r="A4" s="93" t="s">
        <v>131</v>
      </c>
      <c r="B4" s="94"/>
      <c r="C4" s="94"/>
      <c r="D4" s="94"/>
      <c r="E4" s="94"/>
      <c r="F4" s="94"/>
      <c r="G4" s="94"/>
      <c r="H4" s="94"/>
      <c r="I4" s="94"/>
      <c r="J4" s="94"/>
      <c r="K4" s="94"/>
      <c r="L4" s="94"/>
      <c r="M4" s="94"/>
      <c r="N4" s="94"/>
      <c r="O4" s="94"/>
      <c r="P4" s="94"/>
      <c r="Q4" s="95"/>
    </row>
    <row r="5" spans="1:17" ht="15">
      <c r="A5" s="96" t="s">
        <v>132</v>
      </c>
      <c r="B5" s="97"/>
      <c r="C5" s="97"/>
      <c r="D5" s="97"/>
      <c r="E5" s="97"/>
      <c r="F5" s="97"/>
      <c r="G5" s="97"/>
      <c r="H5" s="97"/>
      <c r="I5" s="97"/>
      <c r="J5" s="97"/>
      <c r="K5" s="97"/>
      <c r="L5" s="97"/>
      <c r="M5" s="97"/>
      <c r="N5" s="97"/>
      <c r="O5" s="97"/>
      <c r="P5" s="97"/>
      <c r="Q5" s="98"/>
    </row>
    <row r="6" spans="1:17" ht="15">
      <c r="A6" s="96"/>
      <c r="B6" s="97"/>
      <c r="C6" s="97"/>
      <c r="D6" s="97"/>
      <c r="E6" s="97"/>
      <c r="F6" s="97"/>
      <c r="G6" s="97"/>
      <c r="H6" s="97"/>
      <c r="I6" s="97"/>
      <c r="J6" s="97"/>
      <c r="K6" s="97"/>
      <c r="L6" s="97"/>
      <c r="M6" s="97"/>
      <c r="N6" s="97"/>
      <c r="O6" s="97"/>
      <c r="P6" s="97"/>
      <c r="Q6" s="98"/>
    </row>
    <row r="7" spans="1:17" ht="15">
      <c r="A7" s="96" t="s">
        <v>133</v>
      </c>
      <c r="B7" s="97"/>
      <c r="C7" s="97"/>
      <c r="D7" s="97"/>
      <c r="E7" s="97"/>
      <c r="F7" s="97"/>
      <c r="G7" s="97"/>
      <c r="H7" s="97"/>
      <c r="I7" s="97"/>
      <c r="J7" s="97"/>
      <c r="K7" s="97"/>
      <c r="L7" s="97"/>
      <c r="M7" s="97"/>
      <c r="N7" s="97"/>
      <c r="O7" s="97"/>
      <c r="P7" s="97"/>
      <c r="Q7" s="98"/>
    </row>
    <row r="8" spans="1:17" ht="15">
      <c r="A8" s="96"/>
      <c r="B8" s="97"/>
      <c r="C8" s="97"/>
      <c r="D8" s="97"/>
      <c r="E8" s="97"/>
      <c r="F8" s="97"/>
      <c r="G8" s="97"/>
      <c r="H8" s="97"/>
      <c r="I8" s="97"/>
      <c r="J8" s="97"/>
      <c r="K8" s="97"/>
      <c r="L8" s="97"/>
      <c r="M8" s="97"/>
      <c r="N8" s="97"/>
      <c r="O8" s="97"/>
      <c r="P8" s="97"/>
      <c r="Q8" s="98"/>
    </row>
    <row r="9" spans="1:17" ht="15">
      <c r="A9" s="96" t="s">
        <v>134</v>
      </c>
      <c r="B9" s="97"/>
      <c r="C9" s="97"/>
      <c r="D9" s="97"/>
      <c r="E9" s="97"/>
      <c r="F9" s="97"/>
      <c r="G9" s="97"/>
      <c r="H9" s="97"/>
      <c r="I9" s="97"/>
      <c r="J9" s="97"/>
      <c r="K9" s="97"/>
      <c r="L9" s="97"/>
      <c r="M9" s="97"/>
      <c r="N9" s="97"/>
      <c r="O9" s="97"/>
      <c r="P9" s="97"/>
      <c r="Q9" s="98"/>
    </row>
    <row r="10" spans="1:17" ht="15">
      <c r="A10" s="96"/>
      <c r="B10" s="97"/>
      <c r="C10" s="97"/>
      <c r="D10" s="97"/>
      <c r="E10" s="97"/>
      <c r="F10" s="97"/>
      <c r="G10" s="97"/>
      <c r="H10" s="97"/>
      <c r="I10" s="97"/>
      <c r="J10" s="97"/>
      <c r="K10" s="97"/>
      <c r="L10" s="97"/>
      <c r="M10" s="97"/>
      <c r="N10" s="97"/>
      <c r="O10" s="97"/>
      <c r="P10" s="97"/>
      <c r="Q10" s="98"/>
    </row>
    <row r="11" spans="1:17" ht="15">
      <c r="A11" s="96" t="s">
        <v>135</v>
      </c>
      <c r="B11" s="97"/>
      <c r="C11" s="97"/>
      <c r="D11" s="97"/>
      <c r="E11" s="97"/>
      <c r="F11" s="97"/>
      <c r="G11" s="97"/>
      <c r="H11" s="97"/>
      <c r="I11" s="97"/>
      <c r="J11" s="97"/>
      <c r="K11" s="97"/>
      <c r="L11" s="97"/>
      <c r="M11" s="97"/>
      <c r="N11" s="97"/>
      <c r="O11" s="97"/>
      <c r="P11" s="97"/>
      <c r="Q11" s="98"/>
    </row>
    <row r="12" spans="1:17" ht="15">
      <c r="A12" s="96"/>
      <c r="B12" s="97"/>
      <c r="C12" s="97"/>
      <c r="D12" s="97"/>
      <c r="E12" s="97"/>
      <c r="F12" s="97"/>
      <c r="G12" s="97"/>
      <c r="H12" s="97"/>
      <c r="I12" s="97"/>
      <c r="J12" s="97"/>
      <c r="K12" s="97"/>
      <c r="L12" s="97"/>
      <c r="M12" s="97"/>
      <c r="N12" s="97"/>
      <c r="O12" s="97"/>
      <c r="P12" s="97"/>
      <c r="Q12" s="98"/>
    </row>
    <row r="13" spans="1:17" ht="15">
      <c r="A13" s="96" t="s">
        <v>136</v>
      </c>
      <c r="B13" s="97"/>
      <c r="C13" s="97"/>
      <c r="D13" s="97"/>
      <c r="E13" s="97"/>
      <c r="F13" s="97"/>
      <c r="G13" s="97"/>
      <c r="H13" s="97"/>
      <c r="I13" s="97"/>
      <c r="J13" s="97"/>
      <c r="K13" s="97"/>
      <c r="L13" s="97"/>
      <c r="M13" s="97"/>
      <c r="N13" s="97"/>
      <c r="O13" s="97"/>
      <c r="P13" s="97"/>
      <c r="Q13" s="98"/>
    </row>
    <row r="14" spans="1:17" ht="15">
      <c r="A14" s="99" t="s">
        <v>137</v>
      </c>
      <c r="B14" s="100"/>
      <c r="C14" s="100"/>
      <c r="D14" s="100"/>
      <c r="E14" s="100"/>
      <c r="F14" s="100"/>
      <c r="G14" s="100"/>
      <c r="H14" s="100"/>
      <c r="I14" s="100"/>
      <c r="J14" s="100"/>
      <c r="K14" s="100"/>
      <c r="L14" s="100"/>
      <c r="M14" s="100"/>
      <c r="N14" s="100"/>
      <c r="O14" s="100"/>
      <c r="P14" s="100"/>
      <c r="Q14" s="101"/>
    </row>
    <row r="16" spans="1:11" s="109" customFormat="1" ht="18.75">
      <c r="A16" s="106" t="s">
        <v>145</v>
      </c>
      <c r="B16" s="107"/>
      <c r="C16" s="107"/>
      <c r="D16" s="107"/>
      <c r="E16" s="107"/>
      <c r="F16" s="107"/>
      <c r="G16" s="107"/>
      <c r="H16" s="107"/>
      <c r="I16" s="108"/>
      <c r="J16" s="108"/>
      <c r="K16" s="108"/>
    </row>
    <row r="17" spans="1:11" ht="15">
      <c r="A17" s="103"/>
      <c r="B17" s="103"/>
      <c r="C17" s="103"/>
      <c r="D17" s="103"/>
      <c r="E17" s="103"/>
      <c r="F17" s="103"/>
      <c r="G17" s="103"/>
      <c r="H17" s="103"/>
      <c r="I17" s="103"/>
      <c r="J17" s="103"/>
      <c r="K17" s="103"/>
    </row>
    <row r="18" spans="1:15" ht="15" customHeight="1">
      <c r="A18" s="112" t="s">
        <v>138</v>
      </c>
      <c r="B18" s="112"/>
      <c r="C18" s="112"/>
      <c r="D18" s="112"/>
      <c r="E18" s="112"/>
      <c r="F18" s="112"/>
      <c r="G18" s="112"/>
      <c r="H18" s="112"/>
      <c r="I18" s="112"/>
      <c r="J18" s="112"/>
      <c r="K18" s="112"/>
      <c r="L18" s="112"/>
      <c r="M18" s="112"/>
      <c r="N18" s="112"/>
      <c r="O18" s="112"/>
    </row>
    <row r="19" spans="1:15" ht="15">
      <c r="A19" s="112"/>
      <c r="B19" s="112"/>
      <c r="C19" s="112"/>
      <c r="D19" s="112"/>
      <c r="E19" s="112"/>
      <c r="F19" s="112"/>
      <c r="G19" s="112"/>
      <c r="H19" s="112"/>
      <c r="I19" s="112"/>
      <c r="J19" s="112"/>
      <c r="K19" s="112"/>
      <c r="L19" s="112"/>
      <c r="M19" s="112"/>
      <c r="N19" s="112"/>
      <c r="O19" s="112"/>
    </row>
    <row r="20" spans="1:15" ht="15">
      <c r="A20" s="112"/>
      <c r="B20" s="112"/>
      <c r="C20" s="112"/>
      <c r="D20" s="112"/>
      <c r="E20" s="112"/>
      <c r="F20" s="112"/>
      <c r="G20" s="112"/>
      <c r="H20" s="112"/>
      <c r="I20" s="112"/>
      <c r="J20" s="112"/>
      <c r="K20" s="112"/>
      <c r="L20" s="112"/>
      <c r="M20" s="112"/>
      <c r="N20" s="112"/>
      <c r="O20" s="112"/>
    </row>
    <row r="21" spans="1:15" ht="15">
      <c r="A21" s="112"/>
      <c r="B21" s="112"/>
      <c r="C21" s="112"/>
      <c r="D21" s="112"/>
      <c r="E21" s="112"/>
      <c r="F21" s="112"/>
      <c r="G21" s="112"/>
      <c r="H21" s="112"/>
      <c r="I21" s="112"/>
      <c r="J21" s="112"/>
      <c r="K21" s="112"/>
      <c r="L21" s="112"/>
      <c r="M21" s="112"/>
      <c r="N21" s="112"/>
      <c r="O21" s="112"/>
    </row>
    <row r="22" spans="1:15" ht="15">
      <c r="A22" s="113" t="s">
        <v>139</v>
      </c>
      <c r="B22" s="113"/>
      <c r="C22" s="113"/>
      <c r="D22" s="113"/>
      <c r="E22" s="113"/>
      <c r="F22" s="113"/>
      <c r="G22" s="113"/>
      <c r="H22" s="113"/>
      <c r="I22" s="113"/>
      <c r="J22" s="113"/>
      <c r="K22" s="113"/>
      <c r="L22" s="113"/>
      <c r="M22" s="113"/>
      <c r="N22" s="113"/>
      <c r="O22" s="113"/>
    </row>
    <row r="23" spans="1:15" ht="42" customHeight="1">
      <c r="A23" s="113"/>
      <c r="B23" s="113"/>
      <c r="C23" s="113"/>
      <c r="D23" s="113"/>
      <c r="E23" s="113"/>
      <c r="F23" s="113"/>
      <c r="G23" s="113"/>
      <c r="H23" s="113"/>
      <c r="I23" s="113"/>
      <c r="J23" s="113"/>
      <c r="K23" s="113"/>
      <c r="L23" s="113"/>
      <c r="M23" s="113"/>
      <c r="N23" s="113"/>
      <c r="O23" s="113"/>
    </row>
  </sheetData>
  <sheetProtection/>
  <mergeCells count="2">
    <mergeCell ref="A18:O21"/>
    <mergeCell ref="A22:O23"/>
  </mergeCells>
  <printOptions/>
  <pageMargins left="0.7" right="0.7" top="0.75" bottom="0.75" header="0.3" footer="0.3"/>
  <pageSetup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IS109"/>
  <sheetViews>
    <sheetView showGridLines="0" zoomScalePageLayoutView="0" workbookViewId="0" topLeftCell="A4">
      <pane ySplit="4" topLeftCell="A98" activePane="bottomLeft" state="frozen"/>
      <selection pane="topLeft" activeCell="A4" sqref="A4"/>
      <selection pane="bottomLeft" activeCell="M10" sqref="M10"/>
    </sheetView>
  </sheetViews>
  <sheetFormatPr defaultColWidth="0" defaultRowHeight="12.75" customHeight="1" zeroHeight="1"/>
  <cols>
    <col min="1" max="1" width="4.00390625" style="3" customWidth="1"/>
    <col min="2" max="2" width="21.140625" style="2" customWidth="1"/>
    <col min="3" max="3" width="37.7109375" style="3" customWidth="1"/>
    <col min="4" max="4" width="8.00390625" style="3" customWidth="1"/>
    <col min="5" max="6" width="9.8515625" style="3" customWidth="1"/>
    <col min="7" max="7" width="9.421875" style="3" customWidth="1"/>
    <col min="8" max="8" width="9.8515625" style="3" customWidth="1"/>
    <col min="9" max="9" width="9.8515625" style="4" customWidth="1"/>
    <col min="10" max="10" width="9.7109375" style="3" customWidth="1"/>
    <col min="11" max="11" width="8.8515625" style="3" customWidth="1"/>
    <col min="12" max="12" width="8.00390625" style="3" customWidth="1"/>
    <col min="13" max="13" width="6.7109375" style="3" customWidth="1"/>
    <col min="14" max="14" width="6.28125" style="3" customWidth="1"/>
    <col min="15" max="15" width="4.28125" style="5" customWidth="1"/>
    <col min="16" max="16" width="9.140625" style="3" hidden="1" customWidth="1"/>
    <col min="17" max="17" width="75.28125" style="3" hidden="1" customWidth="1"/>
    <col min="18" max="50" width="9.140625" style="3" hidden="1" customWidth="1"/>
    <col min="51" max="16384" width="0" style="3" hidden="1" customWidth="1"/>
  </cols>
  <sheetData>
    <row r="1" ht="12.75">
      <c r="A1" s="1" t="str">
        <f>"Furnizor de investigatii paraclinice -Analize de laborator: "&amp;Furn_Den</f>
        <v>Furnizor de investigatii paraclinice -Analize de laborator: </v>
      </c>
    </row>
    <row r="2" ht="12.75">
      <c r="A2" s="6" t="str">
        <f>"Punct de lucru: "&amp;PL_Den</f>
        <v>Punct de lucru: </v>
      </c>
    </row>
    <row r="3" ht="12.75"/>
    <row r="4" spans="1:253" s="6" customFormat="1" ht="15.75">
      <c r="A4" s="7" t="s">
        <v>0</v>
      </c>
      <c r="B4" s="8"/>
      <c r="C4" s="8"/>
      <c r="D4" s="9"/>
      <c r="E4" s="10"/>
      <c r="F4" s="11"/>
      <c r="G4" s="11"/>
      <c r="H4" s="11"/>
      <c r="I4" s="11"/>
      <c r="J4" s="11"/>
      <c r="K4" s="11"/>
      <c r="L4" s="11"/>
      <c r="M4" s="11"/>
      <c r="N4" s="11"/>
      <c r="O4" s="11"/>
      <c r="P4" s="12"/>
      <c r="V4" s="13"/>
      <c r="AA4" s="14"/>
      <c r="AB4" s="14"/>
      <c r="AC4" s="14"/>
      <c r="AD4" s="14"/>
      <c r="AE4" s="14"/>
      <c r="AF4" s="14"/>
      <c r="AG4" s="14"/>
      <c r="AH4" s="14"/>
      <c r="AI4" s="14"/>
      <c r="AJ4" s="14"/>
      <c r="AK4" s="14"/>
      <c r="AL4" s="14"/>
      <c r="AM4" s="14"/>
      <c r="AN4" s="14"/>
      <c r="AO4" s="14"/>
      <c r="AP4" s="14"/>
      <c r="AR4" s="15" t="s">
        <v>1</v>
      </c>
      <c r="AS4" s="16"/>
      <c r="AT4" s="3"/>
      <c r="AU4" s="3"/>
      <c r="AV4" s="3"/>
      <c r="AW4" s="3"/>
      <c r="AX4" s="3"/>
      <c r="AY4" s="3"/>
      <c r="AZ4" s="3"/>
      <c r="BB4" s="3"/>
      <c r="BC4" s="3"/>
      <c r="BD4" s="3"/>
      <c r="BF4" s="114" t="s">
        <v>2</v>
      </c>
      <c r="BG4" s="114"/>
      <c r="BH4" s="115"/>
      <c r="BI4" s="116" t="s">
        <v>3</v>
      </c>
      <c r="BJ4" s="117"/>
      <c r="BK4" s="117"/>
      <c r="IS4" s="17" t="s">
        <v>4</v>
      </c>
    </row>
    <row r="5" spans="1:15" s="2" customFormat="1" ht="12.75">
      <c r="A5" s="118" t="s">
        <v>5</v>
      </c>
      <c r="B5" s="118" t="s">
        <v>6</v>
      </c>
      <c r="C5" s="118" t="s">
        <v>7</v>
      </c>
      <c r="D5" s="120" t="s">
        <v>8</v>
      </c>
      <c r="E5" s="121" t="s">
        <v>9</v>
      </c>
      <c r="F5" s="121"/>
      <c r="G5" s="121"/>
      <c r="H5" s="121"/>
      <c r="I5" s="121"/>
      <c r="J5" s="121"/>
      <c r="K5" s="122" t="s">
        <v>10</v>
      </c>
      <c r="L5" s="122" t="s">
        <v>11</v>
      </c>
      <c r="M5" s="122" t="s">
        <v>12</v>
      </c>
      <c r="N5" s="125" t="s">
        <v>13</v>
      </c>
      <c r="O5" s="18"/>
    </row>
    <row r="6" spans="1:18" s="2" customFormat="1" ht="54" customHeight="1">
      <c r="A6" s="119"/>
      <c r="B6" s="118"/>
      <c r="C6" s="118"/>
      <c r="D6" s="120"/>
      <c r="E6" s="19" t="s">
        <v>14</v>
      </c>
      <c r="F6" s="20" t="s">
        <v>15</v>
      </c>
      <c r="G6" s="19" t="s">
        <v>16</v>
      </c>
      <c r="H6" s="19" t="s">
        <v>17</v>
      </c>
      <c r="I6" s="19" t="s">
        <v>18</v>
      </c>
      <c r="J6" s="19" t="s">
        <v>19</v>
      </c>
      <c r="K6" s="122"/>
      <c r="L6" s="122"/>
      <c r="M6" s="122"/>
      <c r="N6" s="125"/>
      <c r="O6" s="18"/>
      <c r="P6" s="2" t="s">
        <v>13</v>
      </c>
      <c r="Q6" s="2" t="s">
        <v>20</v>
      </c>
      <c r="R6" s="2" t="s">
        <v>21</v>
      </c>
    </row>
    <row r="7" spans="1:18" s="14" customFormat="1" ht="11.25">
      <c r="A7" s="21" t="s">
        <v>22</v>
      </c>
      <c r="B7" s="21" t="s">
        <v>23</v>
      </c>
      <c r="C7" s="21" t="s">
        <v>24</v>
      </c>
      <c r="D7" s="21" t="s">
        <v>25</v>
      </c>
      <c r="E7" s="21" t="s">
        <v>26</v>
      </c>
      <c r="F7" s="21" t="s">
        <v>27</v>
      </c>
      <c r="G7" s="21" t="s">
        <v>28</v>
      </c>
      <c r="H7" s="21" t="s">
        <v>29</v>
      </c>
      <c r="I7" s="21" t="s">
        <v>30</v>
      </c>
      <c r="J7" s="21" t="s">
        <v>31</v>
      </c>
      <c r="K7" s="21" t="s">
        <v>32</v>
      </c>
      <c r="L7" s="21" t="s">
        <v>33</v>
      </c>
      <c r="M7" s="21" t="s">
        <v>34</v>
      </c>
      <c r="N7" s="21" t="s">
        <v>35</v>
      </c>
      <c r="O7" s="22" t="s">
        <v>36</v>
      </c>
      <c r="P7" s="21" t="s">
        <v>37</v>
      </c>
      <c r="Q7" s="21" t="s">
        <v>38</v>
      </c>
      <c r="R7" s="21" t="s">
        <v>39</v>
      </c>
    </row>
    <row r="8" spans="1:18" ht="12.75">
      <c r="A8" s="23">
        <v>1</v>
      </c>
      <c r="B8" s="24" t="s">
        <v>40</v>
      </c>
      <c r="C8" s="25"/>
      <c r="D8" s="26"/>
      <c r="E8" s="27"/>
      <c r="F8" s="28"/>
      <c r="G8" s="29"/>
      <c r="H8" s="27"/>
      <c r="I8" s="28"/>
      <c r="J8" s="30"/>
      <c r="K8" s="31"/>
      <c r="L8" s="31"/>
      <c r="M8" s="32" t="s">
        <v>41</v>
      </c>
      <c r="N8" s="33">
        <f>IF(OR(K8&lt;&gt;"DA",L8&lt;&gt;"DA"),0,VLOOKUP(C8,Verde,2,0))</f>
        <v>0</v>
      </c>
      <c r="O8" s="5" t="s">
        <v>42</v>
      </c>
      <c r="Q8" s="34" t="s">
        <v>43</v>
      </c>
      <c r="R8" s="3">
        <v>10</v>
      </c>
    </row>
    <row r="9" spans="1:18" ht="12.75">
      <c r="A9" s="23"/>
      <c r="B9" s="24"/>
      <c r="C9" s="35" t="s">
        <v>44</v>
      </c>
      <c r="D9" s="36" t="s">
        <v>41</v>
      </c>
      <c r="E9" s="36" t="s">
        <v>41</v>
      </c>
      <c r="F9" s="37" t="s">
        <v>41</v>
      </c>
      <c r="G9" s="36" t="s">
        <v>41</v>
      </c>
      <c r="H9" s="36" t="s">
        <v>41</v>
      </c>
      <c r="I9" s="36" t="s">
        <v>41</v>
      </c>
      <c r="J9" s="36" t="s">
        <v>41</v>
      </c>
      <c r="K9" s="36" t="s">
        <v>41</v>
      </c>
      <c r="L9" s="36" t="s">
        <v>41</v>
      </c>
      <c r="M9" s="31"/>
      <c r="N9" s="33">
        <f>IF(M9="DA",P9,"")</f>
      </c>
      <c r="P9" s="3">
        <v>5</v>
      </c>
      <c r="Q9" s="34" t="s">
        <v>45</v>
      </c>
      <c r="R9" s="3">
        <v>25</v>
      </c>
    </row>
    <row r="10" spans="1:16" ht="12.75">
      <c r="A10" s="23"/>
      <c r="B10" s="24"/>
      <c r="C10" s="35" t="s">
        <v>46</v>
      </c>
      <c r="D10" s="36" t="s">
        <v>41</v>
      </c>
      <c r="E10" s="36" t="s">
        <v>41</v>
      </c>
      <c r="F10" s="37" t="s">
        <v>41</v>
      </c>
      <c r="G10" s="36" t="s">
        <v>41</v>
      </c>
      <c r="H10" s="36" t="s">
        <v>41</v>
      </c>
      <c r="I10" s="36" t="s">
        <v>41</v>
      </c>
      <c r="J10" s="36" t="s">
        <v>41</v>
      </c>
      <c r="K10" s="36" t="s">
        <v>41</v>
      </c>
      <c r="L10" s="36" t="s">
        <v>41</v>
      </c>
      <c r="M10" s="31"/>
      <c r="N10" s="33">
        <f>IF(M10="DA",P10,"")</f>
      </c>
      <c r="P10" s="3">
        <v>5</v>
      </c>
    </row>
    <row r="11" spans="1:16" ht="12.75">
      <c r="A11" s="23"/>
      <c r="B11" s="24"/>
      <c r="C11" s="35" t="s">
        <v>47</v>
      </c>
      <c r="D11" s="36" t="s">
        <v>41</v>
      </c>
      <c r="E11" s="36" t="s">
        <v>41</v>
      </c>
      <c r="F11" s="37" t="s">
        <v>41</v>
      </c>
      <c r="G11" s="36" t="s">
        <v>41</v>
      </c>
      <c r="H11" s="36" t="s">
        <v>41</v>
      </c>
      <c r="I11" s="36" t="s">
        <v>41</v>
      </c>
      <c r="J11" s="36" t="s">
        <v>41</v>
      </c>
      <c r="K11" s="36" t="s">
        <v>41</v>
      </c>
      <c r="L11" s="36" t="s">
        <v>41</v>
      </c>
      <c r="M11" s="31"/>
      <c r="N11" s="33">
        <f>IF(M11="DA",P11,"")</f>
      </c>
      <c r="P11" s="3">
        <v>10</v>
      </c>
    </row>
    <row r="12" spans="1:15" ht="12.75">
      <c r="A12" s="23">
        <v>2</v>
      </c>
      <c r="B12" s="24" t="s">
        <v>40</v>
      </c>
      <c r="C12" s="25"/>
      <c r="D12" s="26"/>
      <c r="E12" s="27"/>
      <c r="F12" s="28"/>
      <c r="G12" s="29"/>
      <c r="H12" s="27"/>
      <c r="I12" s="28"/>
      <c r="J12" s="30"/>
      <c r="K12" s="31"/>
      <c r="L12" s="31"/>
      <c r="M12" s="32" t="s">
        <v>41</v>
      </c>
      <c r="N12" s="33">
        <f>IF(OR(K12&lt;&gt;"DA",L12&lt;&gt;"DA"),0,VLOOKUP(C12,Verde,2,0))</f>
        <v>0</v>
      </c>
      <c r="O12" s="5" t="s">
        <v>42</v>
      </c>
    </row>
    <row r="13" spans="1:16" ht="12.75">
      <c r="A13" s="23"/>
      <c r="B13" s="24"/>
      <c r="C13" s="35" t="s">
        <v>44</v>
      </c>
      <c r="D13" s="36" t="s">
        <v>41</v>
      </c>
      <c r="E13" s="36" t="s">
        <v>41</v>
      </c>
      <c r="F13" s="37" t="s">
        <v>41</v>
      </c>
      <c r="G13" s="36" t="s">
        <v>41</v>
      </c>
      <c r="H13" s="36" t="s">
        <v>41</v>
      </c>
      <c r="I13" s="36" t="s">
        <v>41</v>
      </c>
      <c r="J13" s="36" t="s">
        <v>41</v>
      </c>
      <c r="K13" s="36" t="s">
        <v>41</v>
      </c>
      <c r="L13" s="36" t="s">
        <v>41</v>
      </c>
      <c r="M13" s="31"/>
      <c r="N13" s="33">
        <f>IF(M13="DA",P13,"")</f>
      </c>
      <c r="P13" s="3">
        <v>5</v>
      </c>
    </row>
    <row r="14" spans="1:16" ht="12.75">
      <c r="A14" s="23"/>
      <c r="B14" s="24"/>
      <c r="C14" s="35" t="s">
        <v>46</v>
      </c>
      <c r="D14" s="36" t="s">
        <v>41</v>
      </c>
      <c r="E14" s="36" t="s">
        <v>41</v>
      </c>
      <c r="F14" s="37" t="s">
        <v>41</v>
      </c>
      <c r="G14" s="36" t="s">
        <v>41</v>
      </c>
      <c r="H14" s="36" t="s">
        <v>41</v>
      </c>
      <c r="I14" s="36" t="s">
        <v>41</v>
      </c>
      <c r="J14" s="36" t="s">
        <v>41</v>
      </c>
      <c r="K14" s="36" t="s">
        <v>41</v>
      </c>
      <c r="L14" s="36" t="s">
        <v>41</v>
      </c>
      <c r="M14" s="31"/>
      <c r="N14" s="33">
        <f>IF(M14="DA",P14,"")</f>
      </c>
      <c r="P14" s="3">
        <v>5</v>
      </c>
    </row>
    <row r="15" spans="1:16" ht="12.75">
      <c r="A15" s="23"/>
      <c r="B15" s="24"/>
      <c r="C15" s="35" t="s">
        <v>47</v>
      </c>
      <c r="D15" s="36" t="s">
        <v>41</v>
      </c>
      <c r="E15" s="36" t="s">
        <v>41</v>
      </c>
      <c r="F15" s="37" t="s">
        <v>41</v>
      </c>
      <c r="G15" s="36" t="s">
        <v>41</v>
      </c>
      <c r="H15" s="36" t="s">
        <v>41</v>
      </c>
      <c r="I15" s="36" t="s">
        <v>41</v>
      </c>
      <c r="J15" s="36" t="s">
        <v>41</v>
      </c>
      <c r="K15" s="36" t="s">
        <v>41</v>
      </c>
      <c r="L15" s="36" t="s">
        <v>41</v>
      </c>
      <c r="M15" s="31"/>
      <c r="N15" s="33">
        <f>IF(M15="DA",P15,"")</f>
      </c>
      <c r="P15" s="3">
        <v>10</v>
      </c>
    </row>
    <row r="16" spans="1:18" ht="12.75">
      <c r="A16" s="23">
        <v>3</v>
      </c>
      <c r="B16" s="24" t="s">
        <v>48</v>
      </c>
      <c r="C16" s="25"/>
      <c r="D16" s="26"/>
      <c r="E16" s="27"/>
      <c r="F16" s="28"/>
      <c r="G16" s="29"/>
      <c r="H16" s="27"/>
      <c r="I16" s="28"/>
      <c r="J16" s="30"/>
      <c r="K16" s="31"/>
      <c r="L16" s="31"/>
      <c r="M16" s="32" t="s">
        <v>41</v>
      </c>
      <c r="N16" s="33">
        <f>IF(OR(K16&lt;&gt;"DA",L16&lt;&gt;"DA"),0,VLOOKUP(C16,Mustar,2,0))</f>
        <v>0</v>
      </c>
      <c r="O16" s="5" t="s">
        <v>42</v>
      </c>
      <c r="Q16" s="38" t="s">
        <v>49</v>
      </c>
      <c r="R16" s="3">
        <v>10</v>
      </c>
    </row>
    <row r="17" spans="1:18" ht="12.75">
      <c r="A17" s="23">
        <v>4</v>
      </c>
      <c r="B17" s="24" t="s">
        <v>48</v>
      </c>
      <c r="C17" s="25"/>
      <c r="D17" s="26"/>
      <c r="E17" s="27"/>
      <c r="F17" s="28"/>
      <c r="G17" s="29"/>
      <c r="H17" s="27"/>
      <c r="I17" s="28"/>
      <c r="J17" s="30"/>
      <c r="K17" s="31"/>
      <c r="L17" s="31"/>
      <c r="M17" s="32" t="s">
        <v>41</v>
      </c>
      <c r="N17" s="33">
        <f>IF(OR(K17&lt;&gt;"DA",L17&lt;&gt;"DA"),0,VLOOKUP(C17,Mustar,2,0))</f>
        <v>0</v>
      </c>
      <c r="O17" s="5" t="s">
        <v>42</v>
      </c>
      <c r="Q17" s="38" t="s">
        <v>50</v>
      </c>
      <c r="R17" s="3">
        <v>20</v>
      </c>
    </row>
    <row r="18" spans="1:16" ht="12.75">
      <c r="A18" s="23">
        <v>5</v>
      </c>
      <c r="B18" s="24" t="s">
        <v>51</v>
      </c>
      <c r="C18" s="39" t="s">
        <v>41</v>
      </c>
      <c r="D18" s="36" t="s">
        <v>41</v>
      </c>
      <c r="E18" s="36" t="s">
        <v>41</v>
      </c>
      <c r="F18" s="37" t="s">
        <v>41</v>
      </c>
      <c r="G18" s="36" t="s">
        <v>41</v>
      </c>
      <c r="H18" s="36" t="s">
        <v>41</v>
      </c>
      <c r="I18" s="36" t="s">
        <v>41</v>
      </c>
      <c r="J18" s="36" t="s">
        <v>41</v>
      </c>
      <c r="K18" s="36" t="s">
        <v>41</v>
      </c>
      <c r="L18" s="36" t="s">
        <v>41</v>
      </c>
      <c r="M18" s="31"/>
      <c r="N18" s="33">
        <f>IF(M18="DA",P18,"")</f>
      </c>
      <c r="P18" s="3">
        <v>2</v>
      </c>
    </row>
    <row r="19" spans="1:17" ht="12.75">
      <c r="A19" s="23">
        <v>6</v>
      </c>
      <c r="B19" s="24" t="s">
        <v>52</v>
      </c>
      <c r="C19" s="25"/>
      <c r="D19" s="26"/>
      <c r="E19" s="27"/>
      <c r="F19" s="28"/>
      <c r="G19" s="29"/>
      <c r="H19" s="27"/>
      <c r="I19" s="28"/>
      <c r="J19" s="30"/>
      <c r="K19" s="31"/>
      <c r="L19" s="31"/>
      <c r="M19" s="32" t="s">
        <v>41</v>
      </c>
      <c r="N19" s="23">
        <v>0</v>
      </c>
      <c r="Q19" s="40" t="s">
        <v>53</v>
      </c>
    </row>
    <row r="20" spans="1:16" ht="12.75">
      <c r="A20" s="23"/>
      <c r="B20" s="24"/>
      <c r="C20" s="35" t="s">
        <v>54</v>
      </c>
      <c r="D20" s="36" t="s">
        <v>41</v>
      </c>
      <c r="E20" s="36" t="s">
        <v>41</v>
      </c>
      <c r="F20" s="37" t="s">
        <v>41</v>
      </c>
      <c r="G20" s="36" t="s">
        <v>41</v>
      </c>
      <c r="H20" s="36" t="s">
        <v>41</v>
      </c>
      <c r="I20" s="36" t="s">
        <v>41</v>
      </c>
      <c r="J20" s="36" t="s">
        <v>41</v>
      </c>
      <c r="K20" s="36" t="s">
        <v>41</v>
      </c>
      <c r="L20" s="36" t="s">
        <v>41</v>
      </c>
      <c r="M20" s="31"/>
      <c r="N20" s="33">
        <f>IF(M20="DA",P20,"")</f>
      </c>
      <c r="P20" s="3">
        <v>5</v>
      </c>
    </row>
    <row r="21" spans="1:16" ht="12.75">
      <c r="A21" s="23"/>
      <c r="B21" s="24"/>
      <c r="C21" s="35" t="s">
        <v>55</v>
      </c>
      <c r="D21" s="36" t="s">
        <v>41</v>
      </c>
      <c r="E21" s="36" t="s">
        <v>41</v>
      </c>
      <c r="F21" s="37" t="s">
        <v>41</v>
      </c>
      <c r="G21" s="36" t="s">
        <v>41</v>
      </c>
      <c r="H21" s="36" t="s">
        <v>41</v>
      </c>
      <c r="I21" s="36" t="s">
        <v>41</v>
      </c>
      <c r="J21" s="36" t="s">
        <v>41</v>
      </c>
      <c r="K21" s="36" t="s">
        <v>41</v>
      </c>
      <c r="L21" s="36" t="s">
        <v>41</v>
      </c>
      <c r="M21" s="31"/>
      <c r="N21" s="33">
        <f>IF(M21="DA",P21,"")</f>
      </c>
      <c r="P21" s="3">
        <v>10</v>
      </c>
    </row>
    <row r="22" spans="1:16" ht="12.75">
      <c r="A22" s="23"/>
      <c r="B22" s="24"/>
      <c r="C22" s="35" t="s">
        <v>56</v>
      </c>
      <c r="D22" s="36" t="s">
        <v>41</v>
      </c>
      <c r="E22" s="36" t="s">
        <v>41</v>
      </c>
      <c r="F22" s="37" t="s">
        <v>41</v>
      </c>
      <c r="G22" s="36" t="s">
        <v>41</v>
      </c>
      <c r="H22" s="36" t="s">
        <v>41</v>
      </c>
      <c r="I22" s="36" t="s">
        <v>41</v>
      </c>
      <c r="J22" s="36" t="s">
        <v>41</v>
      </c>
      <c r="K22" s="36" t="s">
        <v>41</v>
      </c>
      <c r="L22" s="36" t="s">
        <v>41</v>
      </c>
      <c r="M22" s="31"/>
      <c r="N22" s="33">
        <f>IF(M22="DA",P22,"")</f>
      </c>
      <c r="P22" s="3">
        <v>15</v>
      </c>
    </row>
    <row r="23" spans="1:14" ht="12.75">
      <c r="A23" s="23">
        <v>7</v>
      </c>
      <c r="B23" s="24" t="s">
        <v>52</v>
      </c>
      <c r="C23" s="25"/>
      <c r="D23" s="26"/>
      <c r="E23" s="27"/>
      <c r="F23" s="28"/>
      <c r="G23" s="29"/>
      <c r="H23" s="27"/>
      <c r="I23" s="28"/>
      <c r="J23" s="30"/>
      <c r="K23" s="31"/>
      <c r="L23" s="31"/>
      <c r="M23" s="32" t="s">
        <v>41</v>
      </c>
      <c r="N23" s="23">
        <v>0</v>
      </c>
    </row>
    <row r="24" spans="1:16" ht="12.75">
      <c r="A24" s="23"/>
      <c r="B24" s="24"/>
      <c r="C24" s="35" t="s">
        <v>54</v>
      </c>
      <c r="D24" s="36" t="s">
        <v>41</v>
      </c>
      <c r="E24" s="36" t="s">
        <v>41</v>
      </c>
      <c r="F24" s="37" t="s">
        <v>41</v>
      </c>
      <c r="G24" s="36" t="s">
        <v>41</v>
      </c>
      <c r="H24" s="36" t="s">
        <v>41</v>
      </c>
      <c r="I24" s="36" t="s">
        <v>41</v>
      </c>
      <c r="J24" s="36" t="s">
        <v>41</v>
      </c>
      <c r="K24" s="36" t="s">
        <v>41</v>
      </c>
      <c r="L24" s="36" t="s">
        <v>41</v>
      </c>
      <c r="M24" s="31"/>
      <c r="N24" s="33">
        <f>IF(M24="DA",P24,"")</f>
      </c>
      <c r="P24" s="3">
        <v>5</v>
      </c>
    </row>
    <row r="25" spans="1:16" ht="12.75">
      <c r="A25" s="23"/>
      <c r="B25" s="24"/>
      <c r="C25" s="35" t="s">
        <v>55</v>
      </c>
      <c r="D25" s="36" t="s">
        <v>41</v>
      </c>
      <c r="E25" s="36" t="s">
        <v>41</v>
      </c>
      <c r="F25" s="37" t="s">
        <v>41</v>
      </c>
      <c r="G25" s="36" t="s">
        <v>41</v>
      </c>
      <c r="H25" s="36" t="s">
        <v>41</v>
      </c>
      <c r="I25" s="36" t="s">
        <v>41</v>
      </c>
      <c r="J25" s="36" t="s">
        <v>41</v>
      </c>
      <c r="K25" s="36" t="s">
        <v>41</v>
      </c>
      <c r="L25" s="36" t="s">
        <v>41</v>
      </c>
      <c r="M25" s="31"/>
      <c r="N25" s="33">
        <f>IF(M25="DA",P25,"")</f>
      </c>
      <c r="P25" s="3">
        <v>10</v>
      </c>
    </row>
    <row r="26" spans="1:16" ht="12.75">
      <c r="A26" s="23"/>
      <c r="B26" s="24"/>
      <c r="C26" s="35" t="s">
        <v>56</v>
      </c>
      <c r="D26" s="36" t="s">
        <v>41</v>
      </c>
      <c r="E26" s="36" t="s">
        <v>41</v>
      </c>
      <c r="F26" s="37" t="s">
        <v>41</v>
      </c>
      <c r="G26" s="36" t="s">
        <v>41</v>
      </c>
      <c r="H26" s="36" t="s">
        <v>41</v>
      </c>
      <c r="I26" s="36" t="s">
        <v>41</v>
      </c>
      <c r="J26" s="36" t="s">
        <v>41</v>
      </c>
      <c r="K26" s="36" t="s">
        <v>41</v>
      </c>
      <c r="L26" s="36" t="s">
        <v>41</v>
      </c>
      <c r="M26" s="31"/>
      <c r="N26" s="33">
        <f>IF(M26="DA",P26,"")</f>
      </c>
      <c r="P26" s="3">
        <v>15</v>
      </c>
    </row>
    <row r="27" spans="1:14" ht="12.75">
      <c r="A27" s="23">
        <v>8</v>
      </c>
      <c r="B27" s="24" t="s">
        <v>57</v>
      </c>
      <c r="C27" s="41" t="s">
        <v>58</v>
      </c>
      <c r="D27" s="36" t="s">
        <v>41</v>
      </c>
      <c r="E27" s="36" t="s">
        <v>41</v>
      </c>
      <c r="F27" s="37" t="s">
        <v>41</v>
      </c>
      <c r="G27" s="36" t="s">
        <v>41</v>
      </c>
      <c r="H27" s="36" t="s">
        <v>41</v>
      </c>
      <c r="I27" s="36" t="s">
        <v>41</v>
      </c>
      <c r="J27" s="36" t="s">
        <v>41</v>
      </c>
      <c r="K27" s="36" t="s">
        <v>41</v>
      </c>
      <c r="L27" s="36" t="s">
        <v>41</v>
      </c>
      <c r="M27" s="32" t="s">
        <v>41</v>
      </c>
      <c r="N27" s="23">
        <v>0</v>
      </c>
    </row>
    <row r="28" spans="1:16" ht="12.75">
      <c r="A28" s="23"/>
      <c r="B28" s="24"/>
      <c r="C28" s="35" t="s">
        <v>59</v>
      </c>
      <c r="D28" s="36" t="s">
        <v>41</v>
      </c>
      <c r="E28" s="36" t="s">
        <v>41</v>
      </c>
      <c r="F28" s="37" t="s">
        <v>41</v>
      </c>
      <c r="G28" s="36" t="s">
        <v>41</v>
      </c>
      <c r="H28" s="36" t="s">
        <v>41</v>
      </c>
      <c r="I28" s="36" t="s">
        <v>41</v>
      </c>
      <c r="J28" s="36" t="s">
        <v>41</v>
      </c>
      <c r="K28" s="36" t="s">
        <v>41</v>
      </c>
      <c r="L28" s="36" t="s">
        <v>41</v>
      </c>
      <c r="M28" s="31"/>
      <c r="N28" s="33">
        <f>IF(M28="DA",P28,"")</f>
      </c>
      <c r="P28" s="3">
        <v>10</v>
      </c>
    </row>
    <row r="29" spans="1:16" ht="12.75">
      <c r="A29" s="23"/>
      <c r="B29" s="24"/>
      <c r="C29" s="35" t="s">
        <v>60</v>
      </c>
      <c r="D29" s="36" t="s">
        <v>41</v>
      </c>
      <c r="E29" s="36" t="s">
        <v>41</v>
      </c>
      <c r="F29" s="37" t="s">
        <v>41</v>
      </c>
      <c r="G29" s="36" t="s">
        <v>41</v>
      </c>
      <c r="H29" s="36" t="s">
        <v>41</v>
      </c>
      <c r="I29" s="36" t="s">
        <v>41</v>
      </c>
      <c r="J29" s="36" t="s">
        <v>41</v>
      </c>
      <c r="K29" s="36" t="s">
        <v>41</v>
      </c>
      <c r="L29" s="36" t="s">
        <v>41</v>
      </c>
      <c r="M29" s="31"/>
      <c r="N29" s="33">
        <f>IF(M29="DA",P29,"")</f>
      </c>
      <c r="P29" s="3">
        <v>8</v>
      </c>
    </row>
    <row r="30" spans="1:14" ht="12.75">
      <c r="A30" s="23">
        <v>9</v>
      </c>
      <c r="B30" s="24" t="s">
        <v>61</v>
      </c>
      <c r="C30" s="41" t="s">
        <v>58</v>
      </c>
      <c r="D30" s="36" t="s">
        <v>41</v>
      </c>
      <c r="E30" s="36" t="s">
        <v>41</v>
      </c>
      <c r="F30" s="37" t="s">
        <v>41</v>
      </c>
      <c r="G30" s="36" t="s">
        <v>41</v>
      </c>
      <c r="H30" s="36" t="s">
        <v>41</v>
      </c>
      <c r="I30" s="36" t="s">
        <v>41</v>
      </c>
      <c r="J30" s="36" t="s">
        <v>41</v>
      </c>
      <c r="K30" s="36" t="s">
        <v>41</v>
      </c>
      <c r="L30" s="36" t="s">
        <v>41</v>
      </c>
      <c r="M30" s="32" t="s">
        <v>41</v>
      </c>
      <c r="N30" s="23">
        <v>0</v>
      </c>
    </row>
    <row r="31" spans="1:16" ht="24">
      <c r="A31" s="23"/>
      <c r="B31" s="24"/>
      <c r="C31" s="35" t="s">
        <v>62</v>
      </c>
      <c r="D31" s="36" t="s">
        <v>41</v>
      </c>
      <c r="E31" s="36" t="s">
        <v>41</v>
      </c>
      <c r="F31" s="37" t="s">
        <v>41</v>
      </c>
      <c r="G31" s="36" t="s">
        <v>41</v>
      </c>
      <c r="H31" s="36" t="s">
        <v>41</v>
      </c>
      <c r="I31" s="36" t="s">
        <v>41</v>
      </c>
      <c r="J31" s="36" t="s">
        <v>41</v>
      </c>
      <c r="K31" s="36" t="s">
        <v>41</v>
      </c>
      <c r="L31" s="36" t="s">
        <v>41</v>
      </c>
      <c r="M31" s="31"/>
      <c r="N31" s="33">
        <f>IF(M31="DA",P31,"")</f>
      </c>
      <c r="P31" s="3">
        <v>10</v>
      </c>
    </row>
    <row r="32" spans="1:16" ht="12.75">
      <c r="A32" s="23"/>
      <c r="B32" s="24"/>
      <c r="C32" s="35" t="s">
        <v>63</v>
      </c>
      <c r="D32" s="36" t="s">
        <v>41</v>
      </c>
      <c r="E32" s="36" t="s">
        <v>41</v>
      </c>
      <c r="F32" s="37" t="s">
        <v>41</v>
      </c>
      <c r="G32" s="36" t="s">
        <v>41</v>
      </c>
      <c r="H32" s="36" t="s">
        <v>41</v>
      </c>
      <c r="I32" s="36" t="s">
        <v>41</v>
      </c>
      <c r="J32" s="36" t="s">
        <v>41</v>
      </c>
      <c r="K32" s="36" t="s">
        <v>41</v>
      </c>
      <c r="L32" s="36" t="s">
        <v>41</v>
      </c>
      <c r="M32" s="31"/>
      <c r="N32" s="33">
        <f>IF(M32="DA",P32,"")</f>
      </c>
      <c r="P32" s="3">
        <v>8</v>
      </c>
    </row>
    <row r="33" spans="1:18" ht="12.75">
      <c r="A33" s="23">
        <v>10</v>
      </c>
      <c r="B33" s="24" t="s">
        <v>64</v>
      </c>
      <c r="C33" s="25"/>
      <c r="D33" s="26"/>
      <c r="E33" s="27"/>
      <c r="F33" s="28"/>
      <c r="G33" s="29"/>
      <c r="H33" s="27"/>
      <c r="I33" s="28"/>
      <c r="J33" s="30"/>
      <c r="K33" s="31"/>
      <c r="L33" s="31"/>
      <c r="M33" s="32" t="s">
        <v>41</v>
      </c>
      <c r="N33" s="33">
        <f>IF(OR(K33&lt;&gt;"DA",L33&lt;&gt;"DA"),0,VLOOKUP(C33,mov,2,0))</f>
        <v>0</v>
      </c>
      <c r="Q33" s="42" t="s">
        <v>65</v>
      </c>
      <c r="R33" s="3">
        <v>40</v>
      </c>
    </row>
    <row r="34" spans="1:14" ht="12.75">
      <c r="A34" s="23">
        <v>11</v>
      </c>
      <c r="B34" s="24" t="s">
        <v>64</v>
      </c>
      <c r="C34" s="25"/>
      <c r="D34" s="26"/>
      <c r="E34" s="27"/>
      <c r="F34" s="28"/>
      <c r="G34" s="29"/>
      <c r="H34" s="27"/>
      <c r="I34" s="28"/>
      <c r="J34" s="30"/>
      <c r="K34" s="31"/>
      <c r="L34" s="31"/>
      <c r="M34" s="32" t="s">
        <v>41</v>
      </c>
      <c r="N34" s="33">
        <f>IF(OR(K34&lt;&gt;"DA",L34&lt;&gt;"DA"),0,VLOOKUP(C34,mov,2,0))</f>
        <v>0</v>
      </c>
    </row>
    <row r="35" spans="1:16" ht="12.75">
      <c r="A35" s="23">
        <v>12</v>
      </c>
      <c r="B35" s="24" t="s">
        <v>66</v>
      </c>
      <c r="C35" s="41" t="s">
        <v>67</v>
      </c>
      <c r="D35" s="36" t="s">
        <v>41</v>
      </c>
      <c r="E35" s="36" t="s">
        <v>41</v>
      </c>
      <c r="F35" s="37" t="s">
        <v>41</v>
      </c>
      <c r="G35" s="36" t="s">
        <v>41</v>
      </c>
      <c r="H35" s="36" t="s">
        <v>41</v>
      </c>
      <c r="I35" s="36" t="s">
        <v>41</v>
      </c>
      <c r="J35" s="36" t="s">
        <v>41</v>
      </c>
      <c r="K35" s="36" t="s">
        <v>41</v>
      </c>
      <c r="L35" s="36" t="s">
        <v>41</v>
      </c>
      <c r="M35" s="31"/>
      <c r="N35" s="33">
        <f>IF(M35="DA",P35,"")</f>
      </c>
      <c r="P35" s="3">
        <v>2</v>
      </c>
    </row>
    <row r="36" spans="1:18" ht="12.75">
      <c r="A36" s="23">
        <v>13</v>
      </c>
      <c r="B36" s="24" t="s">
        <v>68</v>
      </c>
      <c r="C36" s="25"/>
      <c r="D36" s="26"/>
      <c r="E36" s="27"/>
      <c r="F36" s="28"/>
      <c r="G36" s="29"/>
      <c r="H36" s="27"/>
      <c r="I36" s="28"/>
      <c r="J36" s="30"/>
      <c r="K36" s="31"/>
      <c r="L36" s="31"/>
      <c r="M36" s="32" t="s">
        <v>41</v>
      </c>
      <c r="N36" s="33">
        <f>IF(OR(K36&lt;&gt;"DA",L36&lt;&gt;"DA"),0,VLOOKUP(C36,Bleau,2,0))</f>
        <v>0</v>
      </c>
      <c r="O36" s="5" t="s">
        <v>42</v>
      </c>
      <c r="Q36" s="43" t="s">
        <v>69</v>
      </c>
      <c r="R36" s="3">
        <v>10</v>
      </c>
    </row>
    <row r="37" spans="1:18" ht="12.75">
      <c r="A37" s="23"/>
      <c r="B37" s="24"/>
      <c r="C37" s="35" t="s">
        <v>70</v>
      </c>
      <c r="D37" s="36" t="s">
        <v>41</v>
      </c>
      <c r="E37" s="36" t="s">
        <v>41</v>
      </c>
      <c r="F37" s="37" t="s">
        <v>41</v>
      </c>
      <c r="G37" s="36" t="s">
        <v>41</v>
      </c>
      <c r="H37" s="36" t="s">
        <v>41</v>
      </c>
      <c r="I37" s="36" t="s">
        <v>41</v>
      </c>
      <c r="J37" s="36" t="s">
        <v>41</v>
      </c>
      <c r="K37" s="36" t="s">
        <v>41</v>
      </c>
      <c r="L37" s="36" t="s">
        <v>41</v>
      </c>
      <c r="M37" s="31"/>
      <c r="N37" s="33">
        <f>IF(M37="DA",P37,"")</f>
      </c>
      <c r="P37" s="3">
        <v>10</v>
      </c>
      <c r="Q37" s="43" t="s">
        <v>71</v>
      </c>
      <c r="R37" s="3">
        <v>15</v>
      </c>
    </row>
    <row r="38" spans="1:18" ht="12.75">
      <c r="A38" s="23"/>
      <c r="B38" s="24"/>
      <c r="C38" s="35" t="s">
        <v>72</v>
      </c>
      <c r="D38" s="36" t="s">
        <v>41</v>
      </c>
      <c r="E38" s="36" t="s">
        <v>41</v>
      </c>
      <c r="F38" s="37" t="s">
        <v>41</v>
      </c>
      <c r="G38" s="36" t="s">
        <v>41</v>
      </c>
      <c r="H38" s="36" t="s">
        <v>41</v>
      </c>
      <c r="I38" s="36" t="s">
        <v>41</v>
      </c>
      <c r="J38" s="36" t="s">
        <v>41</v>
      </c>
      <c r="K38" s="36" t="s">
        <v>41</v>
      </c>
      <c r="L38" s="36" t="s">
        <v>41</v>
      </c>
      <c r="M38" s="31"/>
      <c r="N38" s="33">
        <f>IF(M38="DA",P38,"")</f>
      </c>
      <c r="P38" s="3">
        <v>15</v>
      </c>
      <c r="Q38" s="43" t="s">
        <v>73</v>
      </c>
      <c r="R38" s="3">
        <v>30</v>
      </c>
    </row>
    <row r="39" spans="1:14" ht="12.75">
      <c r="A39" s="23"/>
      <c r="B39" s="24"/>
      <c r="C39" s="35" t="s">
        <v>74</v>
      </c>
      <c r="D39" s="36" t="s">
        <v>41</v>
      </c>
      <c r="E39" s="36" t="s">
        <v>41</v>
      </c>
      <c r="F39" s="37" t="s">
        <v>41</v>
      </c>
      <c r="G39" s="36" t="s">
        <v>41</v>
      </c>
      <c r="H39" s="36" t="s">
        <v>41</v>
      </c>
      <c r="I39" s="36" t="s">
        <v>41</v>
      </c>
      <c r="J39" s="36" t="s">
        <v>41</v>
      </c>
      <c r="K39" s="36" t="s">
        <v>41</v>
      </c>
      <c r="L39" s="36" t="s">
        <v>41</v>
      </c>
      <c r="M39" s="31"/>
      <c r="N39" s="33">
        <f>M39*0.06</f>
        <v>0</v>
      </c>
    </row>
    <row r="40" spans="1:15" ht="12.75">
      <c r="A40" s="23">
        <v>14</v>
      </c>
      <c r="B40" s="24" t="s">
        <v>68</v>
      </c>
      <c r="C40" s="25"/>
      <c r="D40" s="26"/>
      <c r="E40" s="27"/>
      <c r="F40" s="28"/>
      <c r="G40" s="29"/>
      <c r="H40" s="27"/>
      <c r="I40" s="28"/>
      <c r="J40" s="30"/>
      <c r="K40" s="31"/>
      <c r="L40" s="31"/>
      <c r="M40" s="32" t="s">
        <v>41</v>
      </c>
      <c r="N40" s="33">
        <f>IF(OR(K40&lt;&gt;"DA",L40&lt;&gt;"DA"),0,VLOOKUP(C40,Bleau,2,0))</f>
        <v>0</v>
      </c>
      <c r="O40" s="5" t="s">
        <v>42</v>
      </c>
    </row>
    <row r="41" spans="1:16" ht="12.75">
      <c r="A41" s="23"/>
      <c r="B41" s="24"/>
      <c r="C41" s="35" t="s">
        <v>70</v>
      </c>
      <c r="D41" s="36" t="s">
        <v>41</v>
      </c>
      <c r="E41" s="36" t="s">
        <v>41</v>
      </c>
      <c r="F41" s="37" t="s">
        <v>41</v>
      </c>
      <c r="G41" s="36" t="s">
        <v>41</v>
      </c>
      <c r="H41" s="36" t="s">
        <v>41</v>
      </c>
      <c r="I41" s="36" t="s">
        <v>41</v>
      </c>
      <c r="J41" s="36" t="s">
        <v>41</v>
      </c>
      <c r="K41" s="36" t="s">
        <v>41</v>
      </c>
      <c r="L41" s="36" t="s">
        <v>41</v>
      </c>
      <c r="M41" s="31"/>
      <c r="N41" s="33">
        <f>IF(M41="DA",P41,"")</f>
      </c>
      <c r="P41" s="3">
        <v>10</v>
      </c>
    </row>
    <row r="42" spans="1:16" ht="12.75">
      <c r="A42" s="23"/>
      <c r="B42" s="24"/>
      <c r="C42" s="35" t="s">
        <v>72</v>
      </c>
      <c r="D42" s="36" t="s">
        <v>41</v>
      </c>
      <c r="E42" s="36" t="s">
        <v>41</v>
      </c>
      <c r="F42" s="37" t="s">
        <v>41</v>
      </c>
      <c r="G42" s="36" t="s">
        <v>41</v>
      </c>
      <c r="H42" s="36" t="s">
        <v>41</v>
      </c>
      <c r="I42" s="36" t="s">
        <v>41</v>
      </c>
      <c r="J42" s="36" t="s">
        <v>41</v>
      </c>
      <c r="K42" s="36" t="s">
        <v>41</v>
      </c>
      <c r="L42" s="36" t="s">
        <v>41</v>
      </c>
      <c r="M42" s="31"/>
      <c r="N42" s="33">
        <f>IF(M42="DA",P42,"")</f>
      </c>
      <c r="P42" s="3">
        <v>15</v>
      </c>
    </row>
    <row r="43" spans="1:14" ht="12.75">
      <c r="A43" s="23"/>
      <c r="B43" s="24"/>
      <c r="C43" s="35" t="s">
        <v>74</v>
      </c>
      <c r="D43" s="36" t="s">
        <v>41</v>
      </c>
      <c r="E43" s="36" t="s">
        <v>41</v>
      </c>
      <c r="F43" s="37" t="s">
        <v>41</v>
      </c>
      <c r="G43" s="36" t="s">
        <v>41</v>
      </c>
      <c r="H43" s="36" t="s">
        <v>41</v>
      </c>
      <c r="I43" s="36" t="s">
        <v>41</v>
      </c>
      <c r="J43" s="36" t="s">
        <v>41</v>
      </c>
      <c r="K43" s="36" t="s">
        <v>41</v>
      </c>
      <c r="L43" s="36" t="s">
        <v>41</v>
      </c>
      <c r="M43" s="31"/>
      <c r="N43" s="33">
        <f>M43*0.06</f>
        <v>0</v>
      </c>
    </row>
    <row r="44" spans="1:15" ht="12.75">
      <c r="A44" s="23">
        <v>15</v>
      </c>
      <c r="B44" s="24" t="s">
        <v>68</v>
      </c>
      <c r="C44" s="25"/>
      <c r="D44" s="26"/>
      <c r="E44" s="27"/>
      <c r="F44" s="28"/>
      <c r="G44" s="29"/>
      <c r="H44" s="27"/>
      <c r="I44" s="28"/>
      <c r="J44" s="30"/>
      <c r="K44" s="31"/>
      <c r="L44" s="31"/>
      <c r="M44" s="32" t="s">
        <v>41</v>
      </c>
      <c r="N44" s="33">
        <f>IF(OR(K44&lt;&gt;"DA",L44&lt;&gt;"DA"),0,VLOOKUP(C44,Bleau,2,0))</f>
        <v>0</v>
      </c>
      <c r="O44" s="5" t="s">
        <v>42</v>
      </c>
    </row>
    <row r="45" spans="1:16" ht="12.75">
      <c r="A45" s="23"/>
      <c r="B45" s="24"/>
      <c r="C45" s="35" t="s">
        <v>70</v>
      </c>
      <c r="D45" s="36" t="s">
        <v>41</v>
      </c>
      <c r="E45" s="36" t="s">
        <v>41</v>
      </c>
      <c r="F45" s="37" t="s">
        <v>41</v>
      </c>
      <c r="G45" s="36" t="s">
        <v>41</v>
      </c>
      <c r="H45" s="36" t="s">
        <v>41</v>
      </c>
      <c r="I45" s="36" t="s">
        <v>41</v>
      </c>
      <c r="J45" s="36" t="s">
        <v>41</v>
      </c>
      <c r="K45" s="36" t="s">
        <v>41</v>
      </c>
      <c r="L45" s="36" t="s">
        <v>41</v>
      </c>
      <c r="M45" s="31"/>
      <c r="N45" s="33">
        <f>IF(M45="DA",P45,"")</f>
      </c>
      <c r="P45" s="3">
        <v>10</v>
      </c>
    </row>
    <row r="46" spans="1:16" ht="12.75">
      <c r="A46" s="23"/>
      <c r="B46" s="24"/>
      <c r="C46" s="35" t="s">
        <v>72</v>
      </c>
      <c r="D46" s="36" t="s">
        <v>41</v>
      </c>
      <c r="E46" s="36" t="s">
        <v>41</v>
      </c>
      <c r="F46" s="37" t="s">
        <v>41</v>
      </c>
      <c r="G46" s="36" t="s">
        <v>41</v>
      </c>
      <c r="H46" s="36" t="s">
        <v>41</v>
      </c>
      <c r="I46" s="36" t="s">
        <v>41</v>
      </c>
      <c r="J46" s="36" t="s">
        <v>41</v>
      </c>
      <c r="K46" s="36" t="s">
        <v>41</v>
      </c>
      <c r="L46" s="36" t="s">
        <v>41</v>
      </c>
      <c r="M46" s="31"/>
      <c r="N46" s="33">
        <f>IF(M46="DA",P46,"")</f>
      </c>
      <c r="P46" s="3">
        <v>15</v>
      </c>
    </row>
    <row r="47" spans="1:14" ht="12.75">
      <c r="A47" s="23"/>
      <c r="B47" s="24"/>
      <c r="C47" s="35" t="s">
        <v>74</v>
      </c>
      <c r="D47" s="36" t="s">
        <v>41</v>
      </c>
      <c r="E47" s="36" t="s">
        <v>41</v>
      </c>
      <c r="F47" s="37" t="s">
        <v>41</v>
      </c>
      <c r="G47" s="36" t="s">
        <v>41</v>
      </c>
      <c r="H47" s="36" t="s">
        <v>41</v>
      </c>
      <c r="I47" s="36" t="s">
        <v>41</v>
      </c>
      <c r="J47" s="36" t="s">
        <v>41</v>
      </c>
      <c r="K47" s="36" t="s">
        <v>41</v>
      </c>
      <c r="L47" s="36" t="s">
        <v>41</v>
      </c>
      <c r="M47" s="31"/>
      <c r="N47" s="33">
        <f>M47*0.06</f>
        <v>0</v>
      </c>
    </row>
    <row r="48" spans="1:15" ht="12.75">
      <c r="A48" s="23">
        <v>16</v>
      </c>
      <c r="B48" s="24" t="s">
        <v>68</v>
      </c>
      <c r="C48" s="25"/>
      <c r="D48" s="26"/>
      <c r="E48" s="27"/>
      <c r="F48" s="28"/>
      <c r="G48" s="29"/>
      <c r="H48" s="27"/>
      <c r="I48" s="28"/>
      <c r="J48" s="30"/>
      <c r="K48" s="31"/>
      <c r="L48" s="31"/>
      <c r="M48" s="32" t="s">
        <v>41</v>
      </c>
      <c r="N48" s="33">
        <f>IF(OR(K48&lt;&gt;"DA",L48&lt;&gt;"DA"),0,VLOOKUP(C48,Bleau,2,0))</f>
        <v>0</v>
      </c>
      <c r="O48" s="5" t="s">
        <v>42</v>
      </c>
    </row>
    <row r="49" spans="1:16" ht="12.75">
      <c r="A49" s="23"/>
      <c r="B49" s="24"/>
      <c r="C49" s="35" t="s">
        <v>70</v>
      </c>
      <c r="D49" s="36" t="s">
        <v>41</v>
      </c>
      <c r="E49" s="36" t="s">
        <v>41</v>
      </c>
      <c r="F49" s="37" t="s">
        <v>41</v>
      </c>
      <c r="G49" s="36" t="s">
        <v>41</v>
      </c>
      <c r="H49" s="36" t="s">
        <v>41</v>
      </c>
      <c r="I49" s="36" t="s">
        <v>41</v>
      </c>
      <c r="J49" s="36" t="s">
        <v>41</v>
      </c>
      <c r="K49" s="36" t="s">
        <v>41</v>
      </c>
      <c r="L49" s="36" t="s">
        <v>41</v>
      </c>
      <c r="M49" s="31"/>
      <c r="N49" s="33">
        <f>IF(M49="DA",P49,"")</f>
      </c>
      <c r="P49" s="3">
        <v>10</v>
      </c>
    </row>
    <row r="50" spans="1:16" ht="12.75">
      <c r="A50" s="23"/>
      <c r="B50" s="24"/>
      <c r="C50" s="35" t="s">
        <v>72</v>
      </c>
      <c r="D50" s="36" t="s">
        <v>41</v>
      </c>
      <c r="E50" s="36" t="s">
        <v>41</v>
      </c>
      <c r="F50" s="37" t="s">
        <v>41</v>
      </c>
      <c r="G50" s="36" t="s">
        <v>41</v>
      </c>
      <c r="H50" s="36" t="s">
        <v>41</v>
      </c>
      <c r="I50" s="36" t="s">
        <v>41</v>
      </c>
      <c r="J50" s="36" t="s">
        <v>41</v>
      </c>
      <c r="K50" s="36" t="s">
        <v>41</v>
      </c>
      <c r="L50" s="36" t="s">
        <v>41</v>
      </c>
      <c r="M50" s="31"/>
      <c r="N50" s="33">
        <f>IF(M50="DA",P50,"")</f>
      </c>
      <c r="P50" s="3">
        <v>15</v>
      </c>
    </row>
    <row r="51" spans="1:14" ht="12.75">
      <c r="A51" s="23"/>
      <c r="B51" s="24"/>
      <c r="C51" s="35" t="s">
        <v>74</v>
      </c>
      <c r="D51" s="36" t="s">
        <v>41</v>
      </c>
      <c r="E51" s="36" t="s">
        <v>41</v>
      </c>
      <c r="F51" s="37" t="s">
        <v>41</v>
      </c>
      <c r="G51" s="36" t="s">
        <v>41</v>
      </c>
      <c r="H51" s="36" t="s">
        <v>41</v>
      </c>
      <c r="I51" s="36" t="s">
        <v>41</v>
      </c>
      <c r="J51" s="36" t="s">
        <v>41</v>
      </c>
      <c r="K51" s="36" t="s">
        <v>41</v>
      </c>
      <c r="L51" s="36" t="s">
        <v>41</v>
      </c>
      <c r="M51" s="31"/>
      <c r="N51" s="33">
        <f>M51*0.06</f>
        <v>0</v>
      </c>
    </row>
    <row r="52" spans="1:18" ht="12.75">
      <c r="A52" s="23">
        <v>17</v>
      </c>
      <c r="B52" s="24" t="s">
        <v>75</v>
      </c>
      <c r="C52" s="25"/>
      <c r="D52" s="26"/>
      <c r="E52" s="27"/>
      <c r="F52" s="28"/>
      <c r="G52" s="29"/>
      <c r="H52" s="27"/>
      <c r="I52" s="28"/>
      <c r="J52" s="30"/>
      <c r="K52" s="31"/>
      <c r="L52" s="31"/>
      <c r="M52" s="32" t="s">
        <v>41</v>
      </c>
      <c r="N52" s="33">
        <f>IF(OR(K52&lt;&gt;"DA",L52&lt;&gt;"DA"),0,VLOOKUP(C52,Pink,2,0))</f>
        <v>0</v>
      </c>
      <c r="O52" s="5" t="s">
        <v>42</v>
      </c>
      <c r="Q52" s="44" t="s">
        <v>76</v>
      </c>
      <c r="R52" s="3">
        <v>10</v>
      </c>
    </row>
    <row r="53" spans="1:18" ht="12.75">
      <c r="A53" s="23">
        <v>18</v>
      </c>
      <c r="B53" s="24" t="s">
        <v>75</v>
      </c>
      <c r="C53" s="25"/>
      <c r="D53" s="26"/>
      <c r="E53" s="27"/>
      <c r="F53" s="28"/>
      <c r="G53" s="29"/>
      <c r="H53" s="27"/>
      <c r="I53" s="28"/>
      <c r="J53" s="30"/>
      <c r="K53" s="31"/>
      <c r="L53" s="31"/>
      <c r="M53" s="32" t="s">
        <v>41</v>
      </c>
      <c r="N53" s="33">
        <f>IF(OR(K53&lt;&gt;"DA",L53&lt;&gt;"DA"),0,VLOOKUP(C53,Pink,2,0))</f>
        <v>0</v>
      </c>
      <c r="O53" s="5" t="s">
        <v>42</v>
      </c>
      <c r="Q53" s="44" t="s">
        <v>77</v>
      </c>
      <c r="R53" s="3">
        <v>30</v>
      </c>
    </row>
    <row r="54" spans="1:18" ht="12.75">
      <c r="A54" s="23">
        <v>19</v>
      </c>
      <c r="B54" s="24" t="s">
        <v>78</v>
      </c>
      <c r="C54" s="25"/>
      <c r="D54" s="26"/>
      <c r="E54" s="27"/>
      <c r="F54" s="28"/>
      <c r="G54" s="29"/>
      <c r="H54" s="27"/>
      <c r="I54" s="28"/>
      <c r="J54" s="30"/>
      <c r="K54" s="31"/>
      <c r="L54" s="31"/>
      <c r="M54" s="32" t="s">
        <v>41</v>
      </c>
      <c r="N54" s="33">
        <f>IF(OR(K54&lt;&gt;"DA",L54&lt;&gt;"DA"),0,VLOOKUP(C54,Kaki,2,0))</f>
        <v>0</v>
      </c>
      <c r="O54" s="5" t="s">
        <v>42</v>
      </c>
      <c r="Q54" s="34" t="s">
        <v>79</v>
      </c>
      <c r="R54" s="3">
        <v>5</v>
      </c>
    </row>
    <row r="55" spans="1:18" ht="12.75">
      <c r="A55" s="23">
        <v>20</v>
      </c>
      <c r="B55" s="24" t="s">
        <v>78</v>
      </c>
      <c r="C55" s="25"/>
      <c r="D55" s="26"/>
      <c r="E55" s="27"/>
      <c r="F55" s="28"/>
      <c r="G55" s="29"/>
      <c r="H55" s="27"/>
      <c r="I55" s="28"/>
      <c r="J55" s="30"/>
      <c r="K55" s="31"/>
      <c r="L55" s="31"/>
      <c r="M55" s="32" t="s">
        <v>41</v>
      </c>
      <c r="N55" s="33">
        <f>IF(OR(K55&lt;&gt;"DA",L55&lt;&gt;"DA"),0,VLOOKUP(C55,Kaki,2,0))</f>
        <v>0</v>
      </c>
      <c r="O55" s="5" t="s">
        <v>42</v>
      </c>
      <c r="Q55" s="34" t="s">
        <v>80</v>
      </c>
      <c r="R55" s="3">
        <v>20</v>
      </c>
    </row>
    <row r="56" spans="1:16" ht="12.75">
      <c r="A56" s="23">
        <v>21</v>
      </c>
      <c r="B56" s="24" t="s">
        <v>81</v>
      </c>
      <c r="C56" s="41" t="s">
        <v>82</v>
      </c>
      <c r="D56" s="36" t="s">
        <v>41</v>
      </c>
      <c r="E56" s="36" t="s">
        <v>41</v>
      </c>
      <c r="F56" s="37" t="s">
        <v>41</v>
      </c>
      <c r="G56" s="36" t="s">
        <v>41</v>
      </c>
      <c r="H56" s="36" t="s">
        <v>41</v>
      </c>
      <c r="I56" s="36" t="s">
        <v>41</v>
      </c>
      <c r="J56" s="36" t="s">
        <v>41</v>
      </c>
      <c r="K56" s="36" t="s">
        <v>41</v>
      </c>
      <c r="L56" s="36" t="s">
        <v>41</v>
      </c>
      <c r="M56" s="31"/>
      <c r="N56" s="33">
        <f>IF(M56="DA",P56,"")</f>
      </c>
      <c r="P56" s="3">
        <v>2</v>
      </c>
    </row>
    <row r="57" spans="1:18" ht="12.75">
      <c r="A57" s="23">
        <v>22</v>
      </c>
      <c r="B57" s="24" t="s">
        <v>83</v>
      </c>
      <c r="C57" s="25"/>
      <c r="D57" s="26"/>
      <c r="E57" s="27"/>
      <c r="F57" s="28"/>
      <c r="G57" s="29"/>
      <c r="H57" s="27"/>
      <c r="I57" s="28"/>
      <c r="J57" s="30"/>
      <c r="K57" s="31"/>
      <c r="L57" s="31"/>
      <c r="M57" s="32" t="s">
        <v>41</v>
      </c>
      <c r="N57" s="33">
        <f>IF(OR(K57&lt;&gt;"DA",L57&lt;&gt;"DA"),0,VLOOKUP(C57,Corai,2,0))</f>
        <v>0</v>
      </c>
      <c r="O57" s="5" t="s">
        <v>42</v>
      </c>
      <c r="Q57" s="45" t="s">
        <v>84</v>
      </c>
      <c r="R57" s="3">
        <v>15</v>
      </c>
    </row>
    <row r="58" spans="1:18" ht="12.75">
      <c r="A58" s="23"/>
      <c r="B58" s="24"/>
      <c r="C58" s="35" t="s">
        <v>85</v>
      </c>
      <c r="D58" s="36" t="s">
        <v>41</v>
      </c>
      <c r="E58" s="36" t="s">
        <v>41</v>
      </c>
      <c r="F58" s="37" t="s">
        <v>41</v>
      </c>
      <c r="G58" s="36" t="s">
        <v>41</v>
      </c>
      <c r="H58" s="36" t="s">
        <v>41</v>
      </c>
      <c r="I58" s="36" t="s">
        <v>41</v>
      </c>
      <c r="J58" s="36" t="s">
        <v>41</v>
      </c>
      <c r="K58" s="36" t="s">
        <v>41</v>
      </c>
      <c r="L58" s="36" t="s">
        <v>41</v>
      </c>
      <c r="M58" s="31"/>
      <c r="N58" s="33">
        <f>IF(M58="DA",P58,"")</f>
      </c>
      <c r="P58" s="3">
        <v>5</v>
      </c>
      <c r="Q58" s="45" t="s">
        <v>86</v>
      </c>
      <c r="R58" s="3">
        <v>25</v>
      </c>
    </row>
    <row r="59" spans="1:18" ht="12.75">
      <c r="A59" s="23"/>
      <c r="B59" s="24"/>
      <c r="C59" s="35" t="s">
        <v>87</v>
      </c>
      <c r="D59" s="36" t="s">
        <v>41</v>
      </c>
      <c r="E59" s="36" t="s">
        <v>41</v>
      </c>
      <c r="F59" s="37" t="s">
        <v>41</v>
      </c>
      <c r="G59" s="36" t="s">
        <v>41</v>
      </c>
      <c r="H59" s="36" t="s">
        <v>41</v>
      </c>
      <c r="I59" s="36" t="s">
        <v>41</v>
      </c>
      <c r="J59" s="36" t="s">
        <v>41</v>
      </c>
      <c r="K59" s="36" t="s">
        <v>41</v>
      </c>
      <c r="L59" s="36" t="s">
        <v>41</v>
      </c>
      <c r="M59" s="31"/>
      <c r="N59" s="33">
        <f>IF(M59="DA",P59,"")</f>
      </c>
      <c r="P59" s="3">
        <v>10</v>
      </c>
      <c r="Q59" s="45" t="s">
        <v>88</v>
      </c>
      <c r="R59" s="3">
        <v>25</v>
      </c>
    </row>
    <row r="60" spans="1:18" ht="12.75">
      <c r="A60" s="23"/>
      <c r="B60" s="24"/>
      <c r="C60" s="35" t="s">
        <v>89</v>
      </c>
      <c r="D60" s="36" t="s">
        <v>41</v>
      </c>
      <c r="E60" s="36" t="s">
        <v>41</v>
      </c>
      <c r="F60" s="37" t="s">
        <v>41</v>
      </c>
      <c r="G60" s="36" t="s">
        <v>41</v>
      </c>
      <c r="H60" s="36" t="s">
        <v>41</v>
      </c>
      <c r="I60" s="36" t="s">
        <v>41</v>
      </c>
      <c r="J60" s="36" t="s">
        <v>41</v>
      </c>
      <c r="K60" s="36" t="s">
        <v>41</v>
      </c>
      <c r="L60" s="36" t="s">
        <v>41</v>
      </c>
      <c r="M60" s="31"/>
      <c r="N60" s="33">
        <f>IF(M60="DA",P60,"")</f>
      </c>
      <c r="P60" s="3">
        <v>15</v>
      </c>
      <c r="Q60" s="45" t="s">
        <v>90</v>
      </c>
      <c r="R60" s="3">
        <v>50</v>
      </c>
    </row>
    <row r="61" spans="1:14" ht="12.75">
      <c r="A61" s="23"/>
      <c r="B61" s="24"/>
      <c r="C61" s="35" t="s">
        <v>91</v>
      </c>
      <c r="D61" s="36" t="s">
        <v>41</v>
      </c>
      <c r="E61" s="36" t="s">
        <v>41</v>
      </c>
      <c r="F61" s="37" t="s">
        <v>41</v>
      </c>
      <c r="G61" s="36" t="s">
        <v>41</v>
      </c>
      <c r="H61" s="36" t="s">
        <v>41</v>
      </c>
      <c r="I61" s="36" t="s">
        <v>41</v>
      </c>
      <c r="J61" s="36" t="s">
        <v>41</v>
      </c>
      <c r="K61" s="36" t="s">
        <v>41</v>
      </c>
      <c r="L61" s="36" t="s">
        <v>41</v>
      </c>
      <c r="M61" s="31"/>
      <c r="N61" s="33">
        <f>M61*0.6</f>
        <v>0</v>
      </c>
    </row>
    <row r="62" spans="1:14" ht="12.75">
      <c r="A62" s="23"/>
      <c r="B62" s="24"/>
      <c r="C62" s="35" t="s">
        <v>92</v>
      </c>
      <c r="D62" s="36" t="s">
        <v>41</v>
      </c>
      <c r="E62" s="36" t="s">
        <v>41</v>
      </c>
      <c r="F62" s="37" t="s">
        <v>41</v>
      </c>
      <c r="G62" s="36" t="s">
        <v>41</v>
      </c>
      <c r="H62" s="36" t="s">
        <v>41</v>
      </c>
      <c r="I62" s="36" t="s">
        <v>41</v>
      </c>
      <c r="J62" s="36" t="s">
        <v>41</v>
      </c>
      <c r="K62" s="36" t="s">
        <v>41</v>
      </c>
      <c r="L62" s="36" t="s">
        <v>41</v>
      </c>
      <c r="M62" s="31"/>
      <c r="N62" s="33">
        <f>M62*20</f>
        <v>0</v>
      </c>
    </row>
    <row r="63" spans="1:15" ht="12.75">
      <c r="A63" s="23">
        <v>23</v>
      </c>
      <c r="B63" s="24" t="s">
        <v>83</v>
      </c>
      <c r="C63" s="25"/>
      <c r="D63" s="26"/>
      <c r="E63" s="27"/>
      <c r="F63" s="28"/>
      <c r="G63" s="29"/>
      <c r="H63" s="27"/>
      <c r="I63" s="28"/>
      <c r="J63" s="30"/>
      <c r="K63" s="31"/>
      <c r="L63" s="31"/>
      <c r="M63" s="32" t="s">
        <v>41</v>
      </c>
      <c r="N63" s="33">
        <f>IF(OR(K63&lt;&gt;"DA",L63&lt;&gt;"DA"),0,VLOOKUP(C63,Corai,2,0))</f>
        <v>0</v>
      </c>
      <c r="O63" s="5" t="s">
        <v>42</v>
      </c>
    </row>
    <row r="64" spans="1:16" ht="12.75">
      <c r="A64" s="23"/>
      <c r="B64" s="24"/>
      <c r="C64" s="35" t="s">
        <v>85</v>
      </c>
      <c r="D64" s="36" t="s">
        <v>41</v>
      </c>
      <c r="E64" s="36" t="s">
        <v>41</v>
      </c>
      <c r="F64" s="37" t="s">
        <v>41</v>
      </c>
      <c r="G64" s="36" t="s">
        <v>41</v>
      </c>
      <c r="H64" s="36" t="s">
        <v>41</v>
      </c>
      <c r="I64" s="36" t="s">
        <v>41</v>
      </c>
      <c r="J64" s="36" t="s">
        <v>41</v>
      </c>
      <c r="K64" s="36" t="s">
        <v>41</v>
      </c>
      <c r="L64" s="36" t="s">
        <v>41</v>
      </c>
      <c r="M64" s="31"/>
      <c r="N64" s="33">
        <f>IF(M64="DA",P64,"")</f>
      </c>
      <c r="P64" s="3">
        <v>5</v>
      </c>
    </row>
    <row r="65" spans="1:16" ht="12.75">
      <c r="A65" s="23"/>
      <c r="B65" s="24"/>
      <c r="C65" s="35" t="s">
        <v>87</v>
      </c>
      <c r="D65" s="36" t="s">
        <v>41</v>
      </c>
      <c r="E65" s="36" t="s">
        <v>41</v>
      </c>
      <c r="F65" s="37" t="s">
        <v>41</v>
      </c>
      <c r="G65" s="36" t="s">
        <v>41</v>
      </c>
      <c r="H65" s="36" t="s">
        <v>41</v>
      </c>
      <c r="I65" s="36" t="s">
        <v>41</v>
      </c>
      <c r="J65" s="36" t="s">
        <v>41</v>
      </c>
      <c r="K65" s="36" t="s">
        <v>41</v>
      </c>
      <c r="L65" s="36" t="s">
        <v>41</v>
      </c>
      <c r="M65" s="31"/>
      <c r="N65" s="33">
        <f>IF(M65="DA",P65,"")</f>
      </c>
      <c r="P65" s="3">
        <v>10</v>
      </c>
    </row>
    <row r="66" spans="1:16" ht="12.75">
      <c r="A66" s="23"/>
      <c r="B66" s="24"/>
      <c r="C66" s="35" t="s">
        <v>89</v>
      </c>
      <c r="D66" s="36" t="s">
        <v>41</v>
      </c>
      <c r="E66" s="36" t="s">
        <v>41</v>
      </c>
      <c r="F66" s="37" t="s">
        <v>41</v>
      </c>
      <c r="G66" s="36" t="s">
        <v>41</v>
      </c>
      <c r="H66" s="36" t="s">
        <v>41</v>
      </c>
      <c r="I66" s="36" t="s">
        <v>41</v>
      </c>
      <c r="J66" s="36" t="s">
        <v>41</v>
      </c>
      <c r="K66" s="36" t="s">
        <v>41</v>
      </c>
      <c r="L66" s="36" t="s">
        <v>41</v>
      </c>
      <c r="M66" s="31"/>
      <c r="N66" s="33">
        <f>IF(M66="DA",P66,"")</f>
      </c>
      <c r="P66" s="3">
        <v>15</v>
      </c>
    </row>
    <row r="67" spans="1:14" ht="12.75">
      <c r="A67" s="23"/>
      <c r="B67" s="24"/>
      <c r="C67" s="35" t="s">
        <v>91</v>
      </c>
      <c r="D67" s="36" t="s">
        <v>41</v>
      </c>
      <c r="E67" s="36" t="s">
        <v>41</v>
      </c>
      <c r="F67" s="37" t="s">
        <v>41</v>
      </c>
      <c r="G67" s="36" t="s">
        <v>41</v>
      </c>
      <c r="H67" s="36" t="s">
        <v>41</v>
      </c>
      <c r="I67" s="36" t="s">
        <v>41</v>
      </c>
      <c r="J67" s="36" t="s">
        <v>41</v>
      </c>
      <c r="K67" s="36" t="s">
        <v>41</v>
      </c>
      <c r="L67" s="36" t="s">
        <v>41</v>
      </c>
      <c r="M67" s="31"/>
      <c r="N67" s="33">
        <f>M67*0.6</f>
        <v>0</v>
      </c>
    </row>
    <row r="68" spans="1:14" ht="12.75">
      <c r="A68" s="23"/>
      <c r="B68" s="24"/>
      <c r="C68" s="35" t="s">
        <v>92</v>
      </c>
      <c r="D68" s="36" t="s">
        <v>41</v>
      </c>
      <c r="E68" s="36" t="s">
        <v>41</v>
      </c>
      <c r="F68" s="37" t="s">
        <v>41</v>
      </c>
      <c r="G68" s="36" t="s">
        <v>41</v>
      </c>
      <c r="H68" s="36" t="s">
        <v>41</v>
      </c>
      <c r="I68" s="36" t="s">
        <v>41</v>
      </c>
      <c r="J68" s="36" t="s">
        <v>41</v>
      </c>
      <c r="K68" s="36" t="s">
        <v>41</v>
      </c>
      <c r="L68" s="36" t="s">
        <v>41</v>
      </c>
      <c r="M68" s="31"/>
      <c r="N68" s="33">
        <f>M68*20</f>
        <v>0</v>
      </c>
    </row>
    <row r="69" spans="1:15" ht="12.75">
      <c r="A69" s="23">
        <v>24</v>
      </c>
      <c r="B69" s="24" t="s">
        <v>83</v>
      </c>
      <c r="C69" s="25"/>
      <c r="D69" s="26"/>
      <c r="E69" s="27"/>
      <c r="F69" s="28"/>
      <c r="G69" s="29"/>
      <c r="H69" s="27"/>
      <c r="I69" s="28"/>
      <c r="J69" s="30"/>
      <c r="K69" s="31"/>
      <c r="L69" s="31"/>
      <c r="M69" s="32" t="s">
        <v>41</v>
      </c>
      <c r="N69" s="33">
        <f>IF(OR(K69&lt;&gt;"DA",L69&lt;&gt;"DA"),0,VLOOKUP(C69,Corai,2,0))</f>
        <v>0</v>
      </c>
      <c r="O69" s="5" t="s">
        <v>42</v>
      </c>
    </row>
    <row r="70" spans="1:16" ht="12.75">
      <c r="A70" s="23"/>
      <c r="B70" s="24"/>
      <c r="C70" s="35" t="s">
        <v>85</v>
      </c>
      <c r="D70" s="36" t="s">
        <v>41</v>
      </c>
      <c r="E70" s="36" t="s">
        <v>41</v>
      </c>
      <c r="F70" s="37" t="s">
        <v>41</v>
      </c>
      <c r="G70" s="36" t="s">
        <v>41</v>
      </c>
      <c r="H70" s="36" t="s">
        <v>41</v>
      </c>
      <c r="I70" s="36" t="s">
        <v>41</v>
      </c>
      <c r="J70" s="36" t="s">
        <v>41</v>
      </c>
      <c r="K70" s="36" t="s">
        <v>41</v>
      </c>
      <c r="L70" s="36" t="s">
        <v>41</v>
      </c>
      <c r="M70" s="31"/>
      <c r="N70" s="33">
        <f>IF(M70="DA",P70,"")</f>
      </c>
      <c r="P70" s="3">
        <v>5</v>
      </c>
    </row>
    <row r="71" spans="1:16" ht="12.75">
      <c r="A71" s="23"/>
      <c r="B71" s="24"/>
      <c r="C71" s="35" t="s">
        <v>87</v>
      </c>
      <c r="D71" s="36" t="s">
        <v>41</v>
      </c>
      <c r="E71" s="36" t="s">
        <v>41</v>
      </c>
      <c r="F71" s="37" t="s">
        <v>41</v>
      </c>
      <c r="G71" s="36" t="s">
        <v>41</v>
      </c>
      <c r="H71" s="36" t="s">
        <v>41</v>
      </c>
      <c r="I71" s="36" t="s">
        <v>41</v>
      </c>
      <c r="J71" s="36" t="s">
        <v>41</v>
      </c>
      <c r="K71" s="36" t="s">
        <v>41</v>
      </c>
      <c r="L71" s="36" t="s">
        <v>41</v>
      </c>
      <c r="M71" s="31"/>
      <c r="N71" s="33">
        <f>IF(M71="DA",P71,"")</f>
      </c>
      <c r="P71" s="3">
        <v>10</v>
      </c>
    </row>
    <row r="72" spans="1:16" ht="12.75">
      <c r="A72" s="23"/>
      <c r="B72" s="24"/>
      <c r="C72" s="35" t="s">
        <v>89</v>
      </c>
      <c r="D72" s="36" t="s">
        <v>41</v>
      </c>
      <c r="E72" s="36" t="s">
        <v>41</v>
      </c>
      <c r="F72" s="37" t="s">
        <v>41</v>
      </c>
      <c r="G72" s="36" t="s">
        <v>41</v>
      </c>
      <c r="H72" s="36" t="s">
        <v>41</v>
      </c>
      <c r="I72" s="36" t="s">
        <v>41</v>
      </c>
      <c r="J72" s="36" t="s">
        <v>41</v>
      </c>
      <c r="K72" s="36" t="s">
        <v>41</v>
      </c>
      <c r="L72" s="36" t="s">
        <v>41</v>
      </c>
      <c r="M72" s="31"/>
      <c r="N72" s="33">
        <f>IF(M72="DA",P72,"")</f>
      </c>
      <c r="P72" s="3">
        <v>15</v>
      </c>
    </row>
    <row r="73" spans="1:14" ht="12.75">
      <c r="A73" s="23"/>
      <c r="B73" s="24"/>
      <c r="C73" s="35" t="s">
        <v>91</v>
      </c>
      <c r="D73" s="36" t="s">
        <v>41</v>
      </c>
      <c r="E73" s="36" t="s">
        <v>41</v>
      </c>
      <c r="F73" s="37" t="s">
        <v>41</v>
      </c>
      <c r="G73" s="36" t="s">
        <v>41</v>
      </c>
      <c r="H73" s="36" t="s">
        <v>41</v>
      </c>
      <c r="I73" s="36" t="s">
        <v>41</v>
      </c>
      <c r="J73" s="36" t="s">
        <v>41</v>
      </c>
      <c r="K73" s="36" t="s">
        <v>41</v>
      </c>
      <c r="L73" s="36" t="s">
        <v>41</v>
      </c>
      <c r="M73" s="31"/>
      <c r="N73" s="33">
        <f>M73*0.6</f>
        <v>0</v>
      </c>
    </row>
    <row r="74" spans="1:14" ht="12.75">
      <c r="A74" s="23"/>
      <c r="B74" s="24"/>
      <c r="C74" s="35" t="s">
        <v>92</v>
      </c>
      <c r="D74" s="36" t="s">
        <v>41</v>
      </c>
      <c r="E74" s="36" t="s">
        <v>41</v>
      </c>
      <c r="F74" s="37" t="s">
        <v>41</v>
      </c>
      <c r="G74" s="36" t="s">
        <v>41</v>
      </c>
      <c r="H74" s="36" t="s">
        <v>41</v>
      </c>
      <c r="I74" s="36" t="s">
        <v>41</v>
      </c>
      <c r="J74" s="36" t="s">
        <v>41</v>
      </c>
      <c r="K74" s="36" t="s">
        <v>41</v>
      </c>
      <c r="L74" s="36" t="s">
        <v>41</v>
      </c>
      <c r="M74" s="31"/>
      <c r="N74" s="33">
        <f>M74*20</f>
        <v>0</v>
      </c>
    </row>
    <row r="75" spans="1:15" ht="12.75">
      <c r="A75" s="23">
        <v>25</v>
      </c>
      <c r="B75" s="24" t="s">
        <v>83</v>
      </c>
      <c r="C75" s="25"/>
      <c r="D75" s="26"/>
      <c r="E75" s="27"/>
      <c r="F75" s="28"/>
      <c r="G75" s="29"/>
      <c r="H75" s="27"/>
      <c r="I75" s="28"/>
      <c r="J75" s="30"/>
      <c r="K75" s="31"/>
      <c r="L75" s="31"/>
      <c r="M75" s="32" t="s">
        <v>41</v>
      </c>
      <c r="N75" s="33">
        <f>IF(OR(K75&lt;&gt;"DA",L75&lt;&gt;"DA"),0,VLOOKUP(C75,Corai,2,0))</f>
        <v>0</v>
      </c>
      <c r="O75" s="5" t="s">
        <v>42</v>
      </c>
    </row>
    <row r="76" spans="1:16" ht="12.75">
      <c r="A76" s="23"/>
      <c r="B76" s="24"/>
      <c r="C76" s="35" t="s">
        <v>85</v>
      </c>
      <c r="D76" s="36" t="s">
        <v>41</v>
      </c>
      <c r="E76" s="36" t="s">
        <v>41</v>
      </c>
      <c r="F76" s="37" t="s">
        <v>41</v>
      </c>
      <c r="G76" s="36" t="s">
        <v>41</v>
      </c>
      <c r="H76" s="36" t="s">
        <v>41</v>
      </c>
      <c r="I76" s="36" t="s">
        <v>41</v>
      </c>
      <c r="J76" s="36" t="s">
        <v>41</v>
      </c>
      <c r="K76" s="36" t="s">
        <v>41</v>
      </c>
      <c r="L76" s="36" t="s">
        <v>41</v>
      </c>
      <c r="M76" s="31"/>
      <c r="N76" s="33">
        <f>IF(M76="DA",P76,"")</f>
      </c>
      <c r="P76" s="3">
        <v>5</v>
      </c>
    </row>
    <row r="77" spans="1:16" ht="12.75">
      <c r="A77" s="23"/>
      <c r="B77" s="24"/>
      <c r="C77" s="35" t="s">
        <v>87</v>
      </c>
      <c r="D77" s="36" t="s">
        <v>41</v>
      </c>
      <c r="E77" s="36" t="s">
        <v>41</v>
      </c>
      <c r="F77" s="37" t="s">
        <v>41</v>
      </c>
      <c r="G77" s="36" t="s">
        <v>41</v>
      </c>
      <c r="H77" s="36" t="s">
        <v>41</v>
      </c>
      <c r="I77" s="36" t="s">
        <v>41</v>
      </c>
      <c r="J77" s="36" t="s">
        <v>41</v>
      </c>
      <c r="K77" s="36" t="s">
        <v>41</v>
      </c>
      <c r="L77" s="36" t="s">
        <v>41</v>
      </c>
      <c r="M77" s="31"/>
      <c r="N77" s="33">
        <f>IF(M77="DA",P77,"")</f>
      </c>
      <c r="P77" s="3">
        <v>10</v>
      </c>
    </row>
    <row r="78" spans="1:16" ht="12.75">
      <c r="A78" s="23"/>
      <c r="B78" s="24"/>
      <c r="C78" s="35" t="s">
        <v>89</v>
      </c>
      <c r="D78" s="36" t="s">
        <v>41</v>
      </c>
      <c r="E78" s="36" t="s">
        <v>41</v>
      </c>
      <c r="F78" s="37" t="s">
        <v>41</v>
      </c>
      <c r="G78" s="36" t="s">
        <v>41</v>
      </c>
      <c r="H78" s="36" t="s">
        <v>41</v>
      </c>
      <c r="I78" s="36" t="s">
        <v>41</v>
      </c>
      <c r="J78" s="36" t="s">
        <v>41</v>
      </c>
      <c r="K78" s="36" t="s">
        <v>41</v>
      </c>
      <c r="L78" s="36" t="s">
        <v>41</v>
      </c>
      <c r="M78" s="31"/>
      <c r="N78" s="33">
        <f>IF(M78="DA",P78,"")</f>
      </c>
      <c r="P78" s="3">
        <v>15</v>
      </c>
    </row>
    <row r="79" spans="1:14" ht="12.75">
      <c r="A79" s="23"/>
      <c r="B79" s="24"/>
      <c r="C79" s="35" t="s">
        <v>91</v>
      </c>
      <c r="D79" s="36" t="s">
        <v>41</v>
      </c>
      <c r="E79" s="36" t="s">
        <v>41</v>
      </c>
      <c r="F79" s="37" t="s">
        <v>41</v>
      </c>
      <c r="G79" s="36" t="s">
        <v>41</v>
      </c>
      <c r="H79" s="36" t="s">
        <v>41</v>
      </c>
      <c r="I79" s="36" t="s">
        <v>41</v>
      </c>
      <c r="J79" s="36" t="s">
        <v>41</v>
      </c>
      <c r="K79" s="36" t="s">
        <v>41</v>
      </c>
      <c r="L79" s="36" t="s">
        <v>41</v>
      </c>
      <c r="M79" s="31"/>
      <c r="N79" s="33">
        <f>M79*0.6</f>
        <v>0</v>
      </c>
    </row>
    <row r="80" spans="1:14" ht="12.75">
      <c r="A80" s="23"/>
      <c r="B80" s="24"/>
      <c r="C80" s="35" t="s">
        <v>92</v>
      </c>
      <c r="D80" s="36" t="s">
        <v>41</v>
      </c>
      <c r="E80" s="36" t="s">
        <v>41</v>
      </c>
      <c r="F80" s="37" t="s">
        <v>41</v>
      </c>
      <c r="G80" s="36" t="s">
        <v>41</v>
      </c>
      <c r="H80" s="36" t="s">
        <v>41</v>
      </c>
      <c r="I80" s="36" t="s">
        <v>41</v>
      </c>
      <c r="J80" s="36" t="s">
        <v>41</v>
      </c>
      <c r="K80" s="36" t="s">
        <v>41</v>
      </c>
      <c r="L80" s="36" t="s">
        <v>41</v>
      </c>
      <c r="M80" s="31"/>
      <c r="N80" s="33">
        <f>M80*20</f>
        <v>0</v>
      </c>
    </row>
    <row r="81" spans="1:16" ht="24">
      <c r="A81" s="23">
        <v>26</v>
      </c>
      <c r="B81" s="24" t="s">
        <v>93</v>
      </c>
      <c r="C81" s="41" t="s">
        <v>94</v>
      </c>
      <c r="D81" s="36" t="s">
        <v>41</v>
      </c>
      <c r="E81" s="36" t="s">
        <v>41</v>
      </c>
      <c r="F81" s="37" t="s">
        <v>41</v>
      </c>
      <c r="G81" s="36" t="s">
        <v>41</v>
      </c>
      <c r="H81" s="36" t="s">
        <v>41</v>
      </c>
      <c r="I81" s="36" t="s">
        <v>41</v>
      </c>
      <c r="J81" s="36" t="s">
        <v>41</v>
      </c>
      <c r="K81" s="36" t="s">
        <v>41</v>
      </c>
      <c r="L81" s="36" t="s">
        <v>41</v>
      </c>
      <c r="M81" s="31"/>
      <c r="N81" s="33">
        <f aca="true" t="shared" si="0" ref="N81:N97">IF(M81="DA",P81,"")</f>
      </c>
      <c r="P81" s="3">
        <v>6</v>
      </c>
    </row>
    <row r="82" spans="1:16" ht="24">
      <c r="A82" s="23"/>
      <c r="B82" s="24"/>
      <c r="C82" s="41" t="s">
        <v>95</v>
      </c>
      <c r="D82" s="36" t="s">
        <v>41</v>
      </c>
      <c r="E82" s="36" t="s">
        <v>41</v>
      </c>
      <c r="F82" s="37" t="s">
        <v>41</v>
      </c>
      <c r="G82" s="36" t="s">
        <v>41</v>
      </c>
      <c r="H82" s="36" t="s">
        <v>41</v>
      </c>
      <c r="I82" s="36" t="s">
        <v>41</v>
      </c>
      <c r="J82" s="36" t="s">
        <v>41</v>
      </c>
      <c r="K82" s="36" t="s">
        <v>41</v>
      </c>
      <c r="L82" s="36" t="s">
        <v>41</v>
      </c>
      <c r="M82" s="31"/>
      <c r="N82" s="33">
        <f t="shared" si="0"/>
      </c>
      <c r="P82" s="3">
        <v>4</v>
      </c>
    </row>
    <row r="83" spans="1:16" ht="12.75">
      <c r="A83" s="23">
        <v>27</v>
      </c>
      <c r="B83" s="24" t="s">
        <v>96</v>
      </c>
      <c r="C83" s="35" t="s">
        <v>97</v>
      </c>
      <c r="D83" s="36" t="s">
        <v>41</v>
      </c>
      <c r="E83" s="36" t="s">
        <v>41</v>
      </c>
      <c r="F83" s="37" t="s">
        <v>41</v>
      </c>
      <c r="G83" s="36" t="s">
        <v>41</v>
      </c>
      <c r="H83" s="36" t="s">
        <v>41</v>
      </c>
      <c r="I83" s="36" t="s">
        <v>41</v>
      </c>
      <c r="J83" s="36" t="s">
        <v>41</v>
      </c>
      <c r="K83" s="36" t="s">
        <v>41</v>
      </c>
      <c r="L83" s="36" t="s">
        <v>41</v>
      </c>
      <c r="M83" s="31"/>
      <c r="N83" s="33">
        <f t="shared" si="0"/>
      </c>
      <c r="P83" s="3">
        <v>40</v>
      </c>
    </row>
    <row r="84" spans="1:16" ht="12.75">
      <c r="A84" s="23"/>
      <c r="B84" s="24"/>
      <c r="C84" s="35" t="s">
        <v>98</v>
      </c>
      <c r="D84" s="36" t="s">
        <v>41</v>
      </c>
      <c r="E84" s="36" t="s">
        <v>41</v>
      </c>
      <c r="F84" s="37" t="s">
        <v>41</v>
      </c>
      <c r="G84" s="36" t="s">
        <v>41</v>
      </c>
      <c r="H84" s="36" t="s">
        <v>41</v>
      </c>
      <c r="I84" s="36" t="s">
        <v>41</v>
      </c>
      <c r="J84" s="36" t="s">
        <v>41</v>
      </c>
      <c r="K84" s="36" t="s">
        <v>41</v>
      </c>
      <c r="L84" s="36" t="s">
        <v>41</v>
      </c>
      <c r="M84" s="31"/>
      <c r="N84" s="33">
        <f t="shared" si="0"/>
      </c>
      <c r="P84" s="3">
        <v>15</v>
      </c>
    </row>
    <row r="85" spans="1:16" ht="12.75">
      <c r="A85" s="23"/>
      <c r="B85" s="24"/>
      <c r="C85" s="35" t="s">
        <v>99</v>
      </c>
      <c r="D85" s="36" t="s">
        <v>41</v>
      </c>
      <c r="E85" s="36" t="s">
        <v>41</v>
      </c>
      <c r="F85" s="37" t="s">
        <v>41</v>
      </c>
      <c r="G85" s="36" t="s">
        <v>41</v>
      </c>
      <c r="H85" s="36" t="s">
        <v>41</v>
      </c>
      <c r="I85" s="36" t="s">
        <v>41</v>
      </c>
      <c r="J85" s="36" t="s">
        <v>41</v>
      </c>
      <c r="K85" s="36" t="s">
        <v>41</v>
      </c>
      <c r="L85" s="36" t="s">
        <v>41</v>
      </c>
      <c r="M85" s="31"/>
      <c r="N85" s="33">
        <f t="shared" si="0"/>
      </c>
      <c r="P85" s="3">
        <v>5</v>
      </c>
    </row>
    <row r="86" spans="1:16" ht="12.75">
      <c r="A86" s="23"/>
      <c r="B86" s="24"/>
      <c r="C86" s="35" t="s">
        <v>100</v>
      </c>
      <c r="D86" s="36" t="s">
        <v>41</v>
      </c>
      <c r="E86" s="36" t="s">
        <v>41</v>
      </c>
      <c r="F86" s="37" t="s">
        <v>41</v>
      </c>
      <c r="G86" s="36" t="s">
        <v>41</v>
      </c>
      <c r="H86" s="36" t="s">
        <v>41</v>
      </c>
      <c r="I86" s="36" t="s">
        <v>41</v>
      </c>
      <c r="J86" s="36" t="s">
        <v>41</v>
      </c>
      <c r="K86" s="36" t="s">
        <v>41</v>
      </c>
      <c r="L86" s="36" t="s">
        <v>41</v>
      </c>
      <c r="M86" s="31"/>
      <c r="N86" s="33">
        <f t="shared" si="0"/>
      </c>
      <c r="P86" s="3">
        <v>6</v>
      </c>
    </row>
    <row r="87" spans="1:16" ht="12.75">
      <c r="A87" s="23"/>
      <c r="B87" s="24"/>
      <c r="C87" s="35" t="s">
        <v>101</v>
      </c>
      <c r="D87" s="36" t="s">
        <v>41</v>
      </c>
      <c r="E87" s="36" t="s">
        <v>41</v>
      </c>
      <c r="F87" s="37" t="s">
        <v>41</v>
      </c>
      <c r="G87" s="36" t="s">
        <v>41</v>
      </c>
      <c r="H87" s="36" t="s">
        <v>41</v>
      </c>
      <c r="I87" s="36" t="s">
        <v>41</v>
      </c>
      <c r="J87" s="36" t="s">
        <v>41</v>
      </c>
      <c r="K87" s="36" t="s">
        <v>41</v>
      </c>
      <c r="L87" s="36" t="s">
        <v>41</v>
      </c>
      <c r="M87" s="31"/>
      <c r="N87" s="33">
        <f t="shared" si="0"/>
      </c>
      <c r="P87" s="3">
        <v>5</v>
      </c>
    </row>
    <row r="88" spans="1:16" ht="24">
      <c r="A88" s="23"/>
      <c r="B88" s="24"/>
      <c r="C88" s="35" t="s">
        <v>102</v>
      </c>
      <c r="D88" s="36" t="s">
        <v>41</v>
      </c>
      <c r="E88" s="36" t="s">
        <v>41</v>
      </c>
      <c r="F88" s="37" t="s">
        <v>41</v>
      </c>
      <c r="G88" s="36" t="s">
        <v>41</v>
      </c>
      <c r="H88" s="36" t="s">
        <v>41</v>
      </c>
      <c r="I88" s="36" t="s">
        <v>41</v>
      </c>
      <c r="J88" s="36" t="s">
        <v>41</v>
      </c>
      <c r="K88" s="36" t="s">
        <v>41</v>
      </c>
      <c r="L88" s="36" t="s">
        <v>41</v>
      </c>
      <c r="M88" s="31"/>
      <c r="N88" s="33">
        <f t="shared" si="0"/>
      </c>
      <c r="P88" s="3">
        <v>7</v>
      </c>
    </row>
    <row r="89" spans="1:16" ht="12.75">
      <c r="A89" s="23"/>
      <c r="B89" s="24"/>
      <c r="C89" s="35" t="s">
        <v>103</v>
      </c>
      <c r="D89" s="36" t="s">
        <v>41</v>
      </c>
      <c r="E89" s="36" t="s">
        <v>41</v>
      </c>
      <c r="F89" s="37" t="s">
        <v>41</v>
      </c>
      <c r="G89" s="36" t="s">
        <v>41</v>
      </c>
      <c r="H89" s="36" t="s">
        <v>41</v>
      </c>
      <c r="I89" s="36" t="s">
        <v>41</v>
      </c>
      <c r="J89" s="36" t="s">
        <v>41</v>
      </c>
      <c r="K89" s="36" t="s">
        <v>41</v>
      </c>
      <c r="L89" s="36" t="s">
        <v>41</v>
      </c>
      <c r="M89" s="31"/>
      <c r="N89" s="33">
        <f t="shared" si="0"/>
      </c>
      <c r="P89" s="3">
        <v>5</v>
      </c>
    </row>
    <row r="90" spans="1:16" ht="12.75">
      <c r="A90" s="23"/>
      <c r="B90" s="24"/>
      <c r="C90" s="35" t="s">
        <v>104</v>
      </c>
      <c r="D90" s="36" t="s">
        <v>41</v>
      </c>
      <c r="E90" s="36" t="s">
        <v>41</v>
      </c>
      <c r="F90" s="37" t="s">
        <v>41</v>
      </c>
      <c r="G90" s="36" t="s">
        <v>41</v>
      </c>
      <c r="H90" s="36" t="s">
        <v>41</v>
      </c>
      <c r="I90" s="36" t="s">
        <v>41</v>
      </c>
      <c r="J90" s="36" t="s">
        <v>41</v>
      </c>
      <c r="K90" s="36" t="s">
        <v>41</v>
      </c>
      <c r="L90" s="36" t="s">
        <v>41</v>
      </c>
      <c r="M90" s="31"/>
      <c r="N90" s="33">
        <f t="shared" si="0"/>
      </c>
      <c r="P90" s="3">
        <v>7</v>
      </c>
    </row>
    <row r="91" spans="1:16" ht="12.75">
      <c r="A91" s="23"/>
      <c r="B91" s="24"/>
      <c r="C91" s="35" t="s">
        <v>105</v>
      </c>
      <c r="D91" s="36" t="s">
        <v>41</v>
      </c>
      <c r="E91" s="36" t="s">
        <v>41</v>
      </c>
      <c r="F91" s="37" t="s">
        <v>41</v>
      </c>
      <c r="G91" s="36" t="s">
        <v>41</v>
      </c>
      <c r="H91" s="36" t="s">
        <v>41</v>
      </c>
      <c r="I91" s="36" t="s">
        <v>41</v>
      </c>
      <c r="J91" s="36" t="s">
        <v>41</v>
      </c>
      <c r="K91" s="36" t="s">
        <v>41</v>
      </c>
      <c r="L91" s="36" t="s">
        <v>41</v>
      </c>
      <c r="M91" s="31"/>
      <c r="N91" s="33">
        <f t="shared" si="0"/>
      </c>
      <c r="P91" s="3">
        <v>1</v>
      </c>
    </row>
    <row r="92" spans="1:16" ht="12.75">
      <c r="A92" s="23"/>
      <c r="B92" s="24"/>
      <c r="C92" s="35" t="s">
        <v>106</v>
      </c>
      <c r="D92" s="36" t="s">
        <v>41</v>
      </c>
      <c r="E92" s="36" t="s">
        <v>41</v>
      </c>
      <c r="F92" s="37" t="s">
        <v>41</v>
      </c>
      <c r="G92" s="36" t="s">
        <v>41</v>
      </c>
      <c r="H92" s="36" t="s">
        <v>41</v>
      </c>
      <c r="I92" s="36" t="s">
        <v>41</v>
      </c>
      <c r="J92" s="36" t="s">
        <v>41</v>
      </c>
      <c r="K92" s="36" t="s">
        <v>41</v>
      </c>
      <c r="L92" s="36" t="s">
        <v>41</v>
      </c>
      <c r="M92" s="31"/>
      <c r="N92" s="33">
        <f t="shared" si="0"/>
      </c>
      <c r="P92" s="3">
        <v>1</v>
      </c>
    </row>
    <row r="93" spans="1:16" ht="12.75">
      <c r="A93" s="23"/>
      <c r="B93" s="24"/>
      <c r="C93" s="35" t="s">
        <v>107</v>
      </c>
      <c r="D93" s="36" t="s">
        <v>41</v>
      </c>
      <c r="E93" s="36" t="s">
        <v>41</v>
      </c>
      <c r="F93" s="37" t="s">
        <v>41</v>
      </c>
      <c r="G93" s="36" t="s">
        <v>41</v>
      </c>
      <c r="H93" s="36" t="s">
        <v>41</v>
      </c>
      <c r="I93" s="36" t="s">
        <v>41</v>
      </c>
      <c r="J93" s="36" t="s">
        <v>41</v>
      </c>
      <c r="K93" s="36" t="s">
        <v>41</v>
      </c>
      <c r="L93" s="36" t="s">
        <v>41</v>
      </c>
      <c r="M93" s="31"/>
      <c r="N93" s="33">
        <f t="shared" si="0"/>
      </c>
      <c r="P93" s="3">
        <v>1</v>
      </c>
    </row>
    <row r="94" spans="1:16" ht="12.75">
      <c r="A94" s="23"/>
      <c r="B94" s="24"/>
      <c r="C94" s="35" t="s">
        <v>108</v>
      </c>
      <c r="D94" s="36" t="s">
        <v>41</v>
      </c>
      <c r="E94" s="36" t="s">
        <v>41</v>
      </c>
      <c r="F94" s="37" t="s">
        <v>41</v>
      </c>
      <c r="G94" s="36" t="s">
        <v>41</v>
      </c>
      <c r="H94" s="36" t="s">
        <v>41</v>
      </c>
      <c r="I94" s="36" t="s">
        <v>41</v>
      </c>
      <c r="J94" s="36" t="s">
        <v>41</v>
      </c>
      <c r="K94" s="36" t="s">
        <v>41</v>
      </c>
      <c r="L94" s="36" t="s">
        <v>41</v>
      </c>
      <c r="M94" s="31"/>
      <c r="N94" s="33">
        <f t="shared" si="0"/>
      </c>
      <c r="P94" s="3">
        <v>1</v>
      </c>
    </row>
    <row r="95" spans="1:16" ht="12.75">
      <c r="A95" s="23"/>
      <c r="B95" s="24"/>
      <c r="C95" s="35" t="s">
        <v>109</v>
      </c>
      <c r="D95" s="36" t="s">
        <v>41</v>
      </c>
      <c r="E95" s="36" t="s">
        <v>41</v>
      </c>
      <c r="F95" s="37" t="s">
        <v>41</v>
      </c>
      <c r="G95" s="36" t="s">
        <v>41</v>
      </c>
      <c r="H95" s="36" t="s">
        <v>41</v>
      </c>
      <c r="I95" s="36" t="s">
        <v>41</v>
      </c>
      <c r="J95" s="36" t="s">
        <v>41</v>
      </c>
      <c r="K95" s="36" t="s">
        <v>41</v>
      </c>
      <c r="L95" s="36" t="s">
        <v>41</v>
      </c>
      <c r="M95" s="31"/>
      <c r="N95" s="33">
        <f t="shared" si="0"/>
      </c>
      <c r="P95" s="3">
        <v>1</v>
      </c>
    </row>
    <row r="96" spans="1:16" ht="12.75">
      <c r="A96" s="23"/>
      <c r="B96" s="24"/>
      <c r="C96" s="35" t="s">
        <v>110</v>
      </c>
      <c r="D96" s="36" t="s">
        <v>41</v>
      </c>
      <c r="E96" s="36" t="s">
        <v>41</v>
      </c>
      <c r="F96" s="37" t="s">
        <v>41</v>
      </c>
      <c r="G96" s="36" t="s">
        <v>41</v>
      </c>
      <c r="H96" s="36" t="s">
        <v>41</v>
      </c>
      <c r="I96" s="36" t="s">
        <v>41</v>
      </c>
      <c r="J96" s="36" t="s">
        <v>41</v>
      </c>
      <c r="K96" s="36" t="s">
        <v>41</v>
      </c>
      <c r="L96" s="36" t="s">
        <v>41</v>
      </c>
      <c r="M96" s="31"/>
      <c r="N96" s="33">
        <f t="shared" si="0"/>
      </c>
      <c r="P96" s="3">
        <v>1</v>
      </c>
    </row>
    <row r="97" spans="1:16" ht="12.75">
      <c r="A97" s="23"/>
      <c r="B97" s="24"/>
      <c r="C97" s="35" t="s">
        <v>111</v>
      </c>
      <c r="D97" s="36" t="s">
        <v>41</v>
      </c>
      <c r="E97" s="36" t="s">
        <v>41</v>
      </c>
      <c r="F97" s="37" t="s">
        <v>41</v>
      </c>
      <c r="G97" s="36" t="s">
        <v>41</v>
      </c>
      <c r="H97" s="36" t="s">
        <v>41</v>
      </c>
      <c r="I97" s="36" t="s">
        <v>41</v>
      </c>
      <c r="J97" s="36" t="s">
        <v>41</v>
      </c>
      <c r="K97" s="36" t="s">
        <v>41</v>
      </c>
      <c r="L97" s="36" t="s">
        <v>41</v>
      </c>
      <c r="M97" s="31"/>
      <c r="N97" s="33">
        <f t="shared" si="0"/>
      </c>
      <c r="P97" s="3">
        <v>1</v>
      </c>
    </row>
    <row r="98" spans="1:14" ht="12.75">
      <c r="A98" s="126" t="s">
        <v>112</v>
      </c>
      <c r="B98" s="127"/>
      <c r="C98" s="127"/>
      <c r="D98" s="127"/>
      <c r="E98" s="127"/>
      <c r="F98" s="127"/>
      <c r="G98" s="127"/>
      <c r="H98" s="127"/>
      <c r="I98" s="127"/>
      <c r="J98" s="127"/>
      <c r="K98" s="127"/>
      <c r="L98" s="127"/>
      <c r="M98" s="128"/>
      <c r="N98" s="46">
        <f>SUM(N8:N97)</f>
        <v>0</v>
      </c>
    </row>
    <row r="99" spans="1:14" ht="12.75">
      <c r="A99" s="47"/>
      <c r="B99" s="47"/>
      <c r="C99" s="47"/>
      <c r="D99" s="47"/>
      <c r="E99" s="47"/>
      <c r="F99" s="47"/>
      <c r="G99" s="47"/>
      <c r="H99" s="47"/>
      <c r="I99" s="48"/>
      <c r="J99" s="47"/>
      <c r="K99" s="47"/>
      <c r="L99" s="47"/>
      <c r="M99" s="47"/>
      <c r="N99" s="49"/>
    </row>
    <row r="100" ht="11.25" customHeight="1">
      <c r="A100" s="50" t="s">
        <v>113</v>
      </c>
    </row>
    <row r="101" spans="1:70" s="6" customFormat="1" ht="12.75">
      <c r="A101" s="51" t="s">
        <v>114</v>
      </c>
      <c r="B101" s="52"/>
      <c r="C101" s="53"/>
      <c r="D101" s="54"/>
      <c r="E101" s="54"/>
      <c r="F101" s="54"/>
      <c r="G101" s="54"/>
      <c r="H101" s="54"/>
      <c r="I101" s="55"/>
      <c r="O101" s="5"/>
      <c r="S101" s="56"/>
      <c r="U101" s="13"/>
      <c r="Z101" s="14"/>
      <c r="AA101" s="14"/>
      <c r="AB101" s="14"/>
      <c r="AC101" s="14"/>
      <c r="AD101" s="14"/>
      <c r="AE101" s="14"/>
      <c r="AF101" s="14"/>
      <c r="AG101" s="14"/>
      <c r="AH101" s="14"/>
      <c r="AI101" s="14"/>
      <c r="AJ101" s="14"/>
      <c r="AK101" s="14"/>
      <c r="AL101" s="14"/>
      <c r="AM101" s="14"/>
      <c r="AN101" s="14"/>
      <c r="AO101" s="14"/>
      <c r="BQ101" s="57">
        <f>IF(C101="Automat",IF(VLOOKUP(B101,Final,9,0)=TRUE,SUBSTITUTE(B101," ","")&amp;C101,xxx),IF(C101="Semiautomat",IF(VLOOKUP(B101,Final,10,0)=TRUE,SUBSTITUTE(B101," ","")&amp;C101,xxx),xxx))</f>
        <v>0</v>
      </c>
      <c r="BR101" s="57" t="e">
        <f>IF(AND(VLOOKUP(B101,Final,11,0)=TRUE,VLOOKUP(B101,Categ_Tip,2,0)="x"),"yyy","xxx")</f>
        <v>#N/A</v>
      </c>
    </row>
    <row r="102" spans="1:41" s="6" customFormat="1" ht="12.75">
      <c r="A102" s="51" t="s">
        <v>115</v>
      </c>
      <c r="B102" s="52"/>
      <c r="C102" s="53"/>
      <c r="D102" s="54"/>
      <c r="E102" s="54"/>
      <c r="F102" s="54"/>
      <c r="G102" s="54"/>
      <c r="H102" s="54"/>
      <c r="I102" s="55"/>
      <c r="O102" s="5"/>
      <c r="S102" s="56"/>
      <c r="U102" s="13"/>
      <c r="Z102" s="14"/>
      <c r="AA102" s="14"/>
      <c r="AB102" s="14"/>
      <c r="AC102" s="14"/>
      <c r="AD102" s="14"/>
      <c r="AE102" s="14"/>
      <c r="AF102" s="14"/>
      <c r="AG102" s="14"/>
      <c r="AH102" s="14"/>
      <c r="AI102" s="14"/>
      <c r="AJ102" s="14"/>
      <c r="AK102" s="14"/>
      <c r="AL102" s="14"/>
      <c r="AM102" s="14"/>
      <c r="AN102" s="14"/>
      <c r="AO102" s="14"/>
    </row>
    <row r="103" spans="1:41" s="6" customFormat="1" ht="12.75">
      <c r="A103" s="54"/>
      <c r="B103" s="52"/>
      <c r="C103" s="53"/>
      <c r="D103" s="54"/>
      <c r="E103" s="54"/>
      <c r="F103" s="54"/>
      <c r="G103" s="54"/>
      <c r="H103" s="54"/>
      <c r="I103" s="55"/>
      <c r="O103" s="5"/>
      <c r="S103" s="56"/>
      <c r="U103" s="13"/>
      <c r="Z103" s="14"/>
      <c r="AA103" s="14"/>
      <c r="AB103" s="14"/>
      <c r="AC103" s="14"/>
      <c r="AD103" s="14"/>
      <c r="AE103" s="14"/>
      <c r="AF103" s="14"/>
      <c r="AG103" s="14"/>
      <c r="AH103" s="14"/>
      <c r="AI103" s="14"/>
      <c r="AJ103" s="14"/>
      <c r="AK103" s="14"/>
      <c r="AL103" s="14"/>
      <c r="AM103" s="14"/>
      <c r="AN103" s="14"/>
      <c r="AO103" s="14"/>
    </row>
    <row r="104" spans="1:41" s="62" customFormat="1" ht="15.75">
      <c r="A104" s="58" t="s">
        <v>116</v>
      </c>
      <c r="B104" s="58"/>
      <c r="C104" s="59"/>
      <c r="D104" s="60"/>
      <c r="E104" s="61"/>
      <c r="I104" s="61"/>
      <c r="O104" s="63"/>
      <c r="U104" s="64"/>
      <c r="Z104" s="14"/>
      <c r="AA104" s="14"/>
      <c r="AB104" s="14"/>
      <c r="AC104" s="14"/>
      <c r="AD104" s="14"/>
      <c r="AE104" s="14"/>
      <c r="AF104" s="14"/>
      <c r="AG104" s="14"/>
      <c r="AH104" s="14"/>
      <c r="AI104" s="14"/>
      <c r="AJ104" s="14"/>
      <c r="AK104" s="14"/>
      <c r="AL104" s="14"/>
      <c r="AM104" s="14"/>
      <c r="AN104" s="14"/>
      <c r="AO104" s="14"/>
    </row>
    <row r="105" spans="1:41" s="62" customFormat="1" ht="15.75">
      <c r="A105" s="129" t="s">
        <v>117</v>
      </c>
      <c r="B105" s="129"/>
      <c r="C105" s="129"/>
      <c r="D105" s="60"/>
      <c r="E105" s="61"/>
      <c r="I105" s="61"/>
      <c r="O105" s="63"/>
      <c r="U105" s="64"/>
      <c r="Z105" s="14"/>
      <c r="AA105" s="14"/>
      <c r="AB105" s="14"/>
      <c r="AC105" s="14"/>
      <c r="AD105" s="14"/>
      <c r="AE105" s="14"/>
      <c r="AF105" s="14"/>
      <c r="AG105" s="14"/>
      <c r="AH105" s="14"/>
      <c r="AI105" s="14"/>
      <c r="AJ105" s="14"/>
      <c r="AK105" s="14"/>
      <c r="AL105" s="14"/>
      <c r="AM105" s="14"/>
      <c r="AN105" s="14"/>
      <c r="AO105" s="14"/>
    </row>
    <row r="106" spans="1:41" s="62" customFormat="1" ht="15.75">
      <c r="A106" s="129"/>
      <c r="B106" s="129"/>
      <c r="C106" s="129"/>
      <c r="D106" s="65"/>
      <c r="E106" s="61"/>
      <c r="I106" s="61"/>
      <c r="O106" s="63"/>
      <c r="U106" s="64"/>
      <c r="Z106" s="14"/>
      <c r="AA106" s="14"/>
      <c r="AB106" s="14"/>
      <c r="AC106" s="14"/>
      <c r="AD106" s="14"/>
      <c r="AE106" s="14"/>
      <c r="AF106" s="14"/>
      <c r="AG106" s="14"/>
      <c r="AH106" s="14"/>
      <c r="AI106" s="14"/>
      <c r="AJ106" s="14"/>
      <c r="AK106" s="14"/>
      <c r="AL106" s="14"/>
      <c r="AM106" s="14"/>
      <c r="AN106" s="14"/>
      <c r="AO106" s="14"/>
    </row>
    <row r="107" spans="1:41" s="62" customFormat="1" ht="15.75">
      <c r="A107" s="129" t="str">
        <f>UPPER(Furn_ReprLeg_Nume)&amp;"  "&amp;Furn_ReprLeg_PreNume</f>
        <v>  </v>
      </c>
      <c r="B107" s="129"/>
      <c r="C107" s="129"/>
      <c r="D107" s="66"/>
      <c r="E107" s="61"/>
      <c r="I107" s="61"/>
      <c r="M107" s="129" t="s">
        <v>118</v>
      </c>
      <c r="N107" s="129"/>
      <c r="O107" s="63"/>
      <c r="U107" s="64"/>
      <c r="Z107" s="14"/>
      <c r="AA107" s="14"/>
      <c r="AB107" s="14"/>
      <c r="AC107" s="14"/>
      <c r="AD107" s="14"/>
      <c r="AE107" s="14"/>
      <c r="AF107" s="14"/>
      <c r="AG107" s="14"/>
      <c r="AH107" s="14"/>
      <c r="AI107" s="14"/>
      <c r="AJ107" s="14"/>
      <c r="AK107" s="14"/>
      <c r="AL107" s="14"/>
      <c r="AM107" s="14"/>
      <c r="AN107" s="14"/>
      <c r="AO107" s="14"/>
    </row>
    <row r="108" spans="1:21" s="14" customFormat="1" ht="15">
      <c r="A108" s="123" t="s">
        <v>119</v>
      </c>
      <c r="B108" s="123"/>
      <c r="C108" s="123"/>
      <c r="D108" s="67"/>
      <c r="E108" s="68"/>
      <c r="I108" s="68"/>
      <c r="M108" s="124">
        <f>Data_Compl</f>
        <v>0</v>
      </c>
      <c r="N108" s="124"/>
      <c r="O108" s="69"/>
      <c r="U108" s="70"/>
    </row>
    <row r="109" spans="2:41" s="6" customFormat="1" ht="12.75">
      <c r="B109" s="71"/>
      <c r="C109" s="72"/>
      <c r="I109" s="56"/>
      <c r="O109" s="5"/>
      <c r="S109" s="56"/>
      <c r="U109" s="13"/>
      <c r="Z109" s="14"/>
      <c r="AA109" s="14"/>
      <c r="AB109" s="14"/>
      <c r="AC109" s="14"/>
      <c r="AD109" s="14"/>
      <c r="AE109" s="14"/>
      <c r="AF109" s="14"/>
      <c r="AG109" s="14"/>
      <c r="AH109" s="14"/>
      <c r="AI109" s="14"/>
      <c r="AJ109" s="14"/>
      <c r="AK109" s="14"/>
      <c r="AL109" s="14"/>
      <c r="AM109" s="14"/>
      <c r="AN109" s="14"/>
      <c r="AO109" s="14"/>
    </row>
  </sheetData>
  <sheetProtection password="FBFE" sheet="1" selectLockedCells="1" autoFilter="0"/>
  <autoFilter ref="A7:O98"/>
  <mergeCells count="18">
    <mergeCell ref="A108:C108"/>
    <mergeCell ref="M108:N108"/>
    <mergeCell ref="N5:N6"/>
    <mergeCell ref="A98:M98"/>
    <mergeCell ref="A105:C105"/>
    <mergeCell ref="A106:C106"/>
    <mergeCell ref="A107:C107"/>
    <mergeCell ref="M107:N107"/>
    <mergeCell ref="BF4:BH4"/>
    <mergeCell ref="BI4:BK4"/>
    <mergeCell ref="A5:A6"/>
    <mergeCell ref="B5:B6"/>
    <mergeCell ref="C5:C6"/>
    <mergeCell ref="D5:D6"/>
    <mergeCell ref="E5:J5"/>
    <mergeCell ref="K5:K6"/>
    <mergeCell ref="L5:L6"/>
    <mergeCell ref="M5:M6"/>
  </mergeCells>
  <conditionalFormatting sqref="M9:M11 D8:L8 M13:M15 D33:L34 D12:L12 M18 M20:M22 M24:M26 M28:M29 D16:L17 D36:L36 M37:M38 D39:L40 M41:M42 D43:L44 M45:M46 D47:L48 M49:M50 D51:L55 M56 D57:L57 M58:M60 D61:L63 M64:M66 D67:L69 M70:M72 D73:L75 M76:M78 D79:L80 M81:M97 D19:L19 D23:L23 M31:M32 M35">
    <cfRule type="expression" priority="3" dxfId="4" stopIfTrue="1">
      <formula>LEN(TRIM(D8))=0</formula>
    </cfRule>
  </conditionalFormatting>
  <conditionalFormatting sqref="M39 M43 M47 M51 M61:M62 M67:M68 M73:M74 M79:M80">
    <cfRule type="expression" priority="4" dxfId="3" stopIfTrue="1">
      <formula>LEN(TRIM(M39))=0</formula>
    </cfRule>
  </conditionalFormatting>
  <conditionalFormatting sqref="C8">
    <cfRule type="notContainsBlanks" priority="5" dxfId="0" stopIfTrue="1">
      <formula>LEN(TRIM(C8))&gt;0</formula>
    </cfRule>
  </conditionalFormatting>
  <conditionalFormatting sqref="C12">
    <cfRule type="notContainsBlanks" priority="2" dxfId="0" stopIfTrue="1">
      <formula>LEN(TRIM(C12))&gt;0</formula>
    </cfRule>
  </conditionalFormatting>
  <conditionalFormatting sqref="C75 C69 C63 C57 C52:C55 C48 C44 C40 C36 C16:C17 C33:C34 C19 C23">
    <cfRule type="notContainsBlanks" priority="1" dxfId="0" stopIfTrue="1">
      <formula>LEN(TRIM(C16))&gt;0</formula>
    </cfRule>
  </conditionalFormatting>
  <dataValidations count="21">
    <dataValidation type="list" allowBlank="1" showInputMessage="1" showErrorMessage="1" sqref="C19">
      <formula1>rosu1</formula1>
    </dataValidation>
    <dataValidation type="list" allowBlank="1" showInputMessage="1" showErrorMessage="1" sqref="C33:C34">
      <formula1>_mov1</formula1>
    </dataValidation>
    <dataValidation type="list" allowBlank="1" showInputMessage="1" showErrorMessage="1" sqref="C57">
      <formula1>corai1</formula1>
    </dataValidation>
    <dataValidation type="list" allowBlank="1" showInputMessage="1" showErrorMessage="1" sqref="C54:C55">
      <formula1>kaki1</formula1>
    </dataValidation>
    <dataValidation type="list" allowBlank="1" showInputMessage="1" showErrorMessage="1" sqref="C52:C53">
      <formula1>pink1</formula1>
    </dataValidation>
    <dataValidation type="list" allowBlank="1" showInputMessage="1" showErrorMessage="1" sqref="C16:C17">
      <formula1>Mustar1</formula1>
    </dataValidation>
    <dataValidation type="list" allowBlank="1" showInputMessage="1" showErrorMessage="1" sqref="C36">
      <formula1>Bleau1</formula1>
    </dataValidation>
    <dataValidation type="list" allowBlank="1" showInputMessage="1" showErrorMessage="1" sqref="C8">
      <formula1>Verde1</formula1>
    </dataValidation>
    <dataValidation type="whole" operator="greaterThanOrEqual" showInputMessage="1" promptTitle="Atenţie  !!!" prompt="Se introduce NUMARUL de METODE DE LUCRU IN PLUS (întreg mai mare sau egal cu 0)" errorTitle="Atenţie !!!" sqref="M62">
      <formula1>0</formula1>
    </dataValidation>
    <dataValidation type="whole" operator="greaterThanOrEqual" showInputMessage="1" promptTitle="Atenţie  !!!" prompt="Se introduce NUMARUL de INVESTIGATII/ORA (întreg mai mare sau egal cu 0)" errorTitle="Atenţie !!!" sqref="M61">
      <formula1>0</formula1>
    </dataValidation>
    <dataValidation type="whole" operator="greaterThanOrEqual" showInputMessage="1" promptTitle="Atenţie  !!!" prompt="Se introduce NUMARUL de PROBE/ORA (întreg mai mare sau egal cu 0)" errorTitle="Atenţie !!!" sqref="M39">
      <formula1>0</formula1>
    </dataValidation>
    <dataValidation type="date" allowBlank="1" showInputMessage="1" showErrorMessage="1" promptTitle="Atenţie !!!" prompt="Aparatele mai vechi de 10 ani NU se puncteză" errorTitle="Atenţie !!!!!!!!!!!!!!!!!!!!!!!!" error="Apararatul este mult prea vechi, sau n-a fost încă produs !" sqref="F79:F80">
      <formula1>DATE(1990,1,1)</formula1>
      <formula2>DATE(2012,1,16)</formula2>
    </dataValidation>
    <dataValidation type="textLength" operator="greaterThan" allowBlank="1" showInputMessage="1" showErrorMessage="1" errorTitle="Atenţie !!!" error="Numarul minim de caractere al serie nu poate fi mai mic de 3" sqref="E79:E80">
      <formula1>3</formula1>
    </dataValidation>
    <dataValidation type="date" operator="greaterThan" allowBlank="1" showInputMessage="1" showErrorMessage="1" errorTitle="Atenţie !!!" error="Expiră înaintea contractării" sqref="J79:J80">
      <formula1>DATE(2012,2,1)</formula1>
    </dataValidation>
    <dataValidation type="date" allowBlank="1" showInputMessage="1" showErrorMessage="1" errorTitle="Atenţie !!!" error="Data de achiziţie trebuie să fie între data de fabricaţie şi data depunerii mapei  !" sqref="I79:I80">
      <formula1>F79</formula1>
      <formula2>DATE(2012,1,16)</formula2>
    </dataValidation>
    <dataValidation type="date" operator="greaterThan" allowBlank="1" showInputMessage="1" showErrorMessage="1" errorTitle="Atenţie !!!" error="Expiră înaintea contractării" sqref="J8">
      <formula1>DATE(2014,7,1)</formula1>
    </dataValidation>
    <dataValidation type="date" allowBlank="1" showInputMessage="1" showErrorMessage="1" errorTitle="Atenţie !!!" error="Data de achiziţie trebuie să fie între data de fabricaţie şi data depunerii mapei  !" sqref="I8">
      <formula1>F8</formula1>
      <formula2>DATE(2014,12,31)</formula2>
    </dataValidation>
    <dataValidation type="date" allowBlank="1" showInputMessage="1" showErrorMessage="1" errorTitle="Atenţie !!!!!!!!!!!!!!!!!!!!!!!!" error="Apararatul este mult prea vechi, sau n-a fost încă produs !" sqref="F8">
      <formula1>DATE(1990,1,1)</formula1>
      <formula2>DATE(2014,12,31)</formula2>
    </dataValidation>
    <dataValidation type="textLength" operator="greaterThan" allowBlank="1" showInputMessage="1" showErrorMessage="1" errorTitle="Atenţie !!!" error="Numarul minim de caractere al seriei nu poate fi mai mic de 4" sqref="E8">
      <formula1>3</formula1>
    </dataValidation>
    <dataValidation type="textLength" operator="greaterThan" allowBlank="1" showErrorMessage="1" errorTitle="Atenţie !!!" error="Campul nu poate fi gol" sqref="H8">
      <formula1>1</formula1>
    </dataValidation>
    <dataValidation type="custom" allowBlank="1" showInputMessage="1" showErrorMessage="1" prompt="Denumirea aparatului (cel puţin 4 caractere)" errorTitle="Atenţie !!!" error="Denumirea aparatului nu poate fi goală sau mai scurtă de 4 caractere." sqref="D8">
      <formula1>LEN(TRIM(D8))&gt;3</formula1>
    </dataValidation>
  </dataValidations>
  <printOptions/>
  <pageMargins left="0.31496062992125984" right="0.1968503937007874" top="0.15748031496062992" bottom="0.3937007874015748" header="0.15748031496062992" footer="0.15748031496062992"/>
  <pageSetup blackAndWhite="1" fitToHeight="4" fitToWidth="1" horizontalDpi="600" verticalDpi="600" orientation="landscape" paperSize="9" scale="90"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dimension ref="A1:G22"/>
  <sheetViews>
    <sheetView zoomScalePageLayoutView="0" workbookViewId="0" topLeftCell="A10">
      <selection activeCell="A19" sqref="A19"/>
    </sheetView>
  </sheetViews>
  <sheetFormatPr defaultColWidth="9.140625" defaultRowHeight="15"/>
  <cols>
    <col min="1" max="1" width="6.7109375" style="0" customWidth="1"/>
    <col min="2" max="2" width="14.57421875" style="0" customWidth="1"/>
    <col min="3" max="3" width="16.8515625" style="0" customWidth="1"/>
    <col min="4" max="4" width="17.00390625" style="0" customWidth="1"/>
    <col min="5" max="5" width="20.8515625" style="0" customWidth="1"/>
    <col min="6" max="6" width="17.00390625" style="0" customWidth="1"/>
    <col min="7" max="7" width="18.57421875" style="0" customWidth="1"/>
  </cols>
  <sheetData>
    <row r="1" spans="1:7" ht="15">
      <c r="A1" s="73" t="s">
        <v>120</v>
      </c>
      <c r="B1" s="74"/>
      <c r="C1" s="75"/>
      <c r="D1" s="76"/>
      <c r="E1" s="76"/>
      <c r="F1" s="76"/>
      <c r="G1" s="77" t="s">
        <v>140</v>
      </c>
    </row>
    <row r="2" spans="1:7" ht="15">
      <c r="A2" s="78"/>
      <c r="B2" s="76"/>
      <c r="C2" s="76"/>
      <c r="D2" s="76"/>
      <c r="E2" s="76"/>
      <c r="F2" s="76"/>
      <c r="G2" s="76"/>
    </row>
    <row r="3" spans="1:7" ht="15">
      <c r="A3" s="78"/>
      <c r="B3" s="76"/>
      <c r="C3" s="76"/>
      <c r="D3" s="76"/>
      <c r="E3" s="76"/>
      <c r="F3" s="76"/>
      <c r="G3" s="76"/>
    </row>
    <row r="4" spans="1:7" ht="15">
      <c r="A4" s="78"/>
      <c r="B4" s="76"/>
      <c r="C4" s="76"/>
      <c r="D4" s="76"/>
      <c r="E4" s="76"/>
      <c r="F4" s="76"/>
      <c r="G4" s="76"/>
    </row>
    <row r="5" spans="1:7" ht="14.25" customHeight="1">
      <c r="A5" s="131" t="s">
        <v>121</v>
      </c>
      <c r="B5" s="131"/>
      <c r="C5" s="131"/>
      <c r="D5" s="131"/>
      <c r="E5" s="131"/>
      <c r="F5" s="131"/>
      <c r="G5" s="131"/>
    </row>
    <row r="6" spans="1:7" ht="15">
      <c r="A6" s="76"/>
      <c r="B6" s="76"/>
      <c r="C6" s="76"/>
      <c r="D6" s="76"/>
      <c r="E6" s="76"/>
      <c r="F6" s="76"/>
      <c r="G6" s="76"/>
    </row>
    <row r="7" spans="1:7" ht="15">
      <c r="A7" s="78" t="s">
        <v>143</v>
      </c>
      <c r="B7" s="78"/>
      <c r="C7" s="78"/>
      <c r="D7" s="76"/>
      <c r="E7" s="76"/>
      <c r="F7" s="76"/>
      <c r="G7" s="76"/>
    </row>
    <row r="8" spans="1:7" ht="15">
      <c r="A8" s="78"/>
      <c r="B8" s="78"/>
      <c r="C8" s="78"/>
      <c r="D8" s="76"/>
      <c r="E8" s="76"/>
      <c r="F8" s="76"/>
      <c r="G8" s="76"/>
    </row>
    <row r="9" spans="1:7" ht="38.25">
      <c r="A9" s="79" t="s">
        <v>122</v>
      </c>
      <c r="B9" s="79" t="s">
        <v>123</v>
      </c>
      <c r="C9" s="79" t="s">
        <v>8</v>
      </c>
      <c r="D9" s="79" t="s">
        <v>14</v>
      </c>
      <c r="E9" s="80" t="s">
        <v>124</v>
      </c>
      <c r="F9" s="79" t="s">
        <v>125</v>
      </c>
      <c r="G9" s="79" t="s">
        <v>126</v>
      </c>
    </row>
    <row r="10" spans="1:7" ht="15">
      <c r="A10" s="81"/>
      <c r="B10" s="82"/>
      <c r="C10" s="81"/>
      <c r="D10" s="81"/>
      <c r="E10" s="81"/>
      <c r="F10" s="81"/>
      <c r="G10" s="81"/>
    </row>
    <row r="11" spans="1:7" ht="15">
      <c r="A11" s="81"/>
      <c r="B11" s="81"/>
      <c r="C11" s="81"/>
      <c r="D11" s="81"/>
      <c r="E11" s="81"/>
      <c r="F11" s="81"/>
      <c r="G11" s="81"/>
    </row>
    <row r="12" spans="1:7" ht="15">
      <c r="A12" s="81"/>
      <c r="B12" s="81"/>
      <c r="C12" s="81"/>
      <c r="D12" s="81"/>
      <c r="E12" s="81"/>
      <c r="F12" s="81"/>
      <c r="G12" s="81"/>
    </row>
    <row r="13" spans="1:7" ht="15">
      <c r="A13" s="81"/>
      <c r="B13" s="81"/>
      <c r="C13" s="81"/>
      <c r="D13" s="81"/>
      <c r="E13" s="81"/>
      <c r="F13" s="81"/>
      <c r="G13" s="81"/>
    </row>
    <row r="14" spans="1:7" ht="15">
      <c r="A14" s="83"/>
      <c r="B14" s="83"/>
      <c r="C14" s="83"/>
      <c r="D14" s="83"/>
      <c r="E14" s="83"/>
      <c r="F14" s="83"/>
      <c r="G14" s="83"/>
    </row>
    <row r="15" spans="1:7" ht="15">
      <c r="A15" s="130" t="s">
        <v>116</v>
      </c>
      <c r="B15" s="130"/>
      <c r="C15" s="130"/>
      <c r="D15" s="130"/>
      <c r="E15" s="130"/>
      <c r="F15" s="130"/>
      <c r="G15" s="76"/>
    </row>
    <row r="16" spans="1:7" ht="15">
      <c r="A16" s="76"/>
      <c r="B16" s="76"/>
      <c r="C16" s="76"/>
      <c r="D16" s="76"/>
      <c r="E16" s="76"/>
      <c r="F16" s="76"/>
      <c r="G16" s="76"/>
    </row>
    <row r="17" spans="1:7" ht="15">
      <c r="A17" s="76" t="s">
        <v>117</v>
      </c>
      <c r="B17" s="84"/>
      <c r="C17" s="84"/>
      <c r="D17" s="84"/>
      <c r="E17" s="84"/>
      <c r="F17" s="84"/>
      <c r="G17" s="84"/>
    </row>
    <row r="18" spans="1:7" ht="15">
      <c r="A18" s="76"/>
      <c r="B18" s="84"/>
      <c r="C18" s="84"/>
      <c r="D18" s="84"/>
      <c r="E18" s="84"/>
      <c r="F18" s="84"/>
      <c r="G18" s="84"/>
    </row>
    <row r="19" spans="1:7" ht="15">
      <c r="A19" s="76" t="s">
        <v>146</v>
      </c>
      <c r="B19" s="84"/>
      <c r="C19" s="84"/>
      <c r="D19" s="84"/>
      <c r="E19" s="84"/>
      <c r="F19" s="84"/>
      <c r="G19" s="84"/>
    </row>
    <row r="20" spans="1:7" ht="15">
      <c r="A20" s="76"/>
      <c r="B20" s="84"/>
      <c r="C20" s="84"/>
      <c r="D20" s="84"/>
      <c r="E20" s="84"/>
      <c r="F20" s="84"/>
      <c r="G20" s="84"/>
    </row>
    <row r="21" spans="1:7" ht="15">
      <c r="A21" s="76" t="s">
        <v>118</v>
      </c>
      <c r="B21" s="84"/>
      <c r="C21" s="84"/>
      <c r="D21" s="84"/>
      <c r="E21" s="84"/>
      <c r="F21" s="84"/>
      <c r="G21" s="84"/>
    </row>
    <row r="22" spans="1:7" ht="15">
      <c r="A22" s="76"/>
      <c r="B22" s="84"/>
      <c r="C22" s="84"/>
      <c r="D22" s="84"/>
      <c r="E22" s="84"/>
      <c r="F22" s="84"/>
      <c r="G22" s="84"/>
    </row>
  </sheetData>
  <sheetProtection/>
  <mergeCells count="2">
    <mergeCell ref="A15:F15"/>
    <mergeCell ref="A5:G5"/>
  </mergeCells>
  <printOptions/>
  <pageMargins left="0.7" right="0.7" top="0.75" bottom="0.75" header="0.3" footer="0.3"/>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1">
      <selection activeCell="A20" sqref="A20"/>
    </sheetView>
  </sheetViews>
  <sheetFormatPr defaultColWidth="9.140625" defaultRowHeight="15"/>
  <cols>
    <col min="1" max="1" width="4.00390625" style="0" customWidth="1"/>
    <col min="2" max="2" width="34.140625" style="0" customWidth="1"/>
    <col min="3" max="3" width="15.00390625" style="0" customWidth="1"/>
    <col min="4" max="4" width="24.57421875" style="0" customWidth="1"/>
    <col min="5" max="5" width="14.57421875" style="0" customWidth="1"/>
    <col min="6" max="6" width="12.7109375" style="0" bestFit="1" customWidth="1"/>
    <col min="7" max="7" width="12.57421875" style="0" customWidth="1"/>
  </cols>
  <sheetData>
    <row r="1" spans="1:7" ht="15">
      <c r="A1" s="73" t="s">
        <v>120</v>
      </c>
      <c r="B1" s="74"/>
      <c r="C1" s="75"/>
      <c r="D1" s="76"/>
      <c r="E1" s="85"/>
      <c r="F1" s="85"/>
      <c r="G1" s="86" t="s">
        <v>141</v>
      </c>
    </row>
    <row r="2" spans="1:7" ht="15">
      <c r="A2" s="87"/>
      <c r="B2" s="85"/>
      <c r="C2" s="85"/>
      <c r="D2" s="85"/>
      <c r="E2" s="85"/>
      <c r="F2" s="85"/>
      <c r="G2" s="85"/>
    </row>
    <row r="3" spans="1:7" ht="15">
      <c r="A3" s="87"/>
      <c r="B3" s="85"/>
      <c r="C3" s="85"/>
      <c r="D3" s="85"/>
      <c r="E3" s="85"/>
      <c r="F3" s="85"/>
      <c r="G3" s="85"/>
    </row>
    <row r="4" spans="1:7" ht="15">
      <c r="A4" s="87"/>
      <c r="B4" s="85"/>
      <c r="C4" s="85"/>
      <c r="D4" s="85"/>
      <c r="E4" s="85"/>
      <c r="F4" s="85"/>
      <c r="G4" s="85"/>
    </row>
    <row r="5" spans="1:7" ht="15">
      <c r="A5" s="133" t="s">
        <v>121</v>
      </c>
      <c r="B5" s="134"/>
      <c r="C5" s="85"/>
      <c r="D5" s="85"/>
      <c r="E5" s="85"/>
      <c r="F5" s="85"/>
      <c r="G5" s="85"/>
    </row>
    <row r="6" spans="1:7" ht="15">
      <c r="A6" s="85"/>
      <c r="B6" s="85"/>
      <c r="C6" s="85"/>
      <c r="D6" s="85"/>
      <c r="E6" s="85"/>
      <c r="F6" s="85"/>
      <c r="G6" s="85"/>
    </row>
    <row r="7" spans="1:7" ht="15">
      <c r="A7" s="85"/>
      <c r="B7" s="85"/>
      <c r="C7" s="85"/>
      <c r="D7" s="85"/>
      <c r="E7" s="85"/>
      <c r="F7" s="85"/>
      <c r="G7" s="85"/>
    </row>
    <row r="8" spans="1:7" ht="15">
      <c r="A8" s="110" t="s">
        <v>142</v>
      </c>
      <c r="B8" s="110"/>
      <c r="C8" s="110"/>
      <c r="D8" s="111"/>
      <c r="E8" s="85"/>
      <c r="F8" s="85"/>
      <c r="G8" s="85"/>
    </row>
    <row r="9" spans="1:7" ht="15">
      <c r="A9" s="85"/>
      <c r="B9" s="85"/>
      <c r="C9" s="85"/>
      <c r="D9" s="85"/>
      <c r="E9" s="85"/>
      <c r="F9" s="85"/>
      <c r="G9" s="85"/>
    </row>
    <row r="10" spans="1:7" ht="25.5">
      <c r="A10" s="88" t="s">
        <v>122</v>
      </c>
      <c r="B10" s="88" t="s">
        <v>8</v>
      </c>
      <c r="C10" s="88" t="s">
        <v>127</v>
      </c>
      <c r="D10" s="89" t="s">
        <v>124</v>
      </c>
      <c r="E10" s="88" t="s">
        <v>128</v>
      </c>
      <c r="F10" s="89" t="s">
        <v>129</v>
      </c>
      <c r="G10" s="88" t="s">
        <v>130</v>
      </c>
    </row>
    <row r="11" spans="1:7" ht="15">
      <c r="A11" s="90"/>
      <c r="B11" s="90"/>
      <c r="C11" s="90"/>
      <c r="D11" s="90"/>
      <c r="E11" s="90"/>
      <c r="F11" s="90"/>
      <c r="G11" s="90"/>
    </row>
    <row r="12" spans="1:7" ht="15">
      <c r="A12" s="90"/>
      <c r="B12" s="90"/>
      <c r="C12" s="90"/>
      <c r="D12" s="90"/>
      <c r="E12" s="90"/>
      <c r="F12" s="90"/>
      <c r="G12" s="90"/>
    </row>
    <row r="13" spans="1:7" ht="15">
      <c r="A13" s="90"/>
      <c r="B13" s="90"/>
      <c r="C13" s="90"/>
      <c r="D13" s="90"/>
      <c r="E13" s="90"/>
      <c r="F13" s="90"/>
      <c r="G13" s="90"/>
    </row>
    <row r="14" spans="1:7" ht="15">
      <c r="A14" s="90"/>
      <c r="B14" s="90"/>
      <c r="C14" s="90"/>
      <c r="D14" s="90"/>
      <c r="E14" s="90"/>
      <c r="F14" s="90"/>
      <c r="G14" s="90"/>
    </row>
    <row r="15" spans="1:7" ht="15">
      <c r="A15" s="91"/>
      <c r="B15" s="91"/>
      <c r="C15" s="91"/>
      <c r="D15" s="91"/>
      <c r="E15" s="91"/>
      <c r="F15" s="91"/>
      <c r="G15" s="91"/>
    </row>
    <row r="16" spans="1:7" ht="15">
      <c r="A16" s="132" t="s">
        <v>116</v>
      </c>
      <c r="B16" s="132"/>
      <c r="C16" s="132"/>
      <c r="D16" s="132"/>
      <c r="E16" s="132"/>
      <c r="F16" s="132"/>
      <c r="G16" s="85"/>
    </row>
    <row r="17" spans="1:7" ht="15">
      <c r="A17" s="85"/>
      <c r="B17" s="92"/>
      <c r="C17" s="92"/>
      <c r="D17" s="92"/>
      <c r="E17" s="92"/>
      <c r="F17" s="92"/>
      <c r="G17" s="92"/>
    </row>
    <row r="18" spans="1:7" ht="15">
      <c r="A18" s="85" t="s">
        <v>117</v>
      </c>
      <c r="B18" s="92"/>
      <c r="C18" s="92"/>
      <c r="D18" s="92"/>
      <c r="E18" s="92"/>
      <c r="F18" s="92"/>
      <c r="G18" s="92"/>
    </row>
    <row r="19" spans="1:7" ht="15">
      <c r="A19" s="85"/>
      <c r="B19" s="92"/>
      <c r="C19" s="92"/>
      <c r="D19" s="92"/>
      <c r="E19" s="92"/>
      <c r="F19" s="92"/>
      <c r="G19" s="92"/>
    </row>
    <row r="20" spans="1:7" ht="15">
      <c r="A20" s="85" t="s">
        <v>146</v>
      </c>
      <c r="B20" s="92"/>
      <c r="C20" s="92"/>
      <c r="D20" s="92"/>
      <c r="E20" s="92"/>
      <c r="F20" s="92"/>
      <c r="G20" s="92"/>
    </row>
    <row r="21" spans="1:7" ht="15">
      <c r="A21" s="85"/>
      <c r="B21" s="92"/>
      <c r="C21" s="92"/>
      <c r="D21" s="92"/>
      <c r="E21" s="92"/>
      <c r="F21" s="92"/>
      <c r="G21" s="92"/>
    </row>
    <row r="22" spans="1:7" ht="15">
      <c r="A22" s="85" t="s">
        <v>118</v>
      </c>
      <c r="B22" s="92"/>
      <c r="C22" s="92"/>
      <c r="D22" s="92"/>
      <c r="E22" s="92"/>
      <c r="F22" s="92"/>
      <c r="G22" s="92"/>
    </row>
    <row r="23" spans="1:7" ht="15">
      <c r="A23" s="85"/>
      <c r="B23" s="92"/>
      <c r="C23" s="92"/>
      <c r="D23" s="92"/>
      <c r="E23" s="92"/>
      <c r="F23" s="92"/>
      <c r="G23" s="92"/>
    </row>
  </sheetData>
  <sheetProtection/>
  <mergeCells count="2">
    <mergeCell ref="A16:F16"/>
    <mergeCell ref="A5:B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2017-03-03T07:47:15Z</cp:lastPrinted>
  <dcterms:created xsi:type="dcterms:W3CDTF">2006-09-16T00:00:00Z</dcterms:created>
  <dcterms:modified xsi:type="dcterms:W3CDTF">2019-07-02T12:25:30Z</dcterms:modified>
  <cp:category/>
  <cp:version/>
  <cp:contentType/>
  <cp:contentStatus/>
</cp:coreProperties>
</file>